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I:\DADM\ALOG\DCAD\Processos Licitatórios\Editais\2025\Pregão\1 - Processamento\Telefonia Fixa RJ (DSAD) - RC 6969\Fase interna\Pesquisa de preços\"/>
    </mc:Choice>
  </mc:AlternateContent>
  <xr:revisionPtr revIDLastSave="0" documentId="13_ncr:1_{2D165688-672A-4933-886B-EABC6F03DACD}" xr6:coauthVersionLast="47" xr6:coauthVersionMax="47" xr10:uidLastSave="{00000000-0000-0000-0000-000000000000}"/>
  <bookViews>
    <workbookView xWindow="-120" yWindow="-120" windowWidth="29040" windowHeight="15720" activeTab="2" xr2:uid="{92799384-2382-441E-808C-14F2D37FC5F0}"/>
  </bookViews>
  <sheets>
    <sheet name="Planilha em branco" sheetId="1" r:id="rId1"/>
    <sheet name="Pesquisas" sheetId="4" r:id="rId2"/>
    <sheet name="Estimativas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7" i="4" l="1"/>
  <c r="F16" i="4"/>
  <c r="G16" i="4" s="1"/>
  <c r="H16" i="4" s="1"/>
  <c r="F15" i="4"/>
  <c r="F27" i="5" s="1"/>
  <c r="F14" i="4"/>
  <c r="G14" i="4" s="1"/>
  <c r="H14" i="4" s="1"/>
  <c r="F13" i="4"/>
  <c r="F25" i="5" s="1"/>
  <c r="F8" i="4"/>
  <c r="F17" i="5" s="1"/>
  <c r="F7" i="4"/>
  <c r="G7" i="4" s="1"/>
  <c r="H7" i="4" s="1"/>
  <c r="E28" i="5"/>
  <c r="E27" i="5"/>
  <c r="E26" i="5"/>
  <c r="E25" i="5"/>
  <c r="E17" i="5"/>
  <c r="E16" i="5"/>
  <c r="G13" i="4" l="1"/>
  <c r="H13" i="4" s="1"/>
  <c r="F26" i="5"/>
  <c r="G26" i="5" s="1"/>
  <c r="G8" i="4"/>
  <c r="H8" i="4" s="1"/>
  <c r="G15" i="4"/>
  <c r="H15" i="4" s="1"/>
  <c r="F28" i="5"/>
  <c r="G28" i="5" s="1"/>
  <c r="F16" i="5"/>
  <c r="F18" i="5" s="1"/>
  <c r="G27" i="5"/>
  <c r="G25" i="5"/>
  <c r="G17" i="5"/>
  <c r="F29" i="1"/>
  <c r="F18" i="1"/>
  <c r="E26" i="1"/>
  <c r="G26" i="1" s="1"/>
  <c r="E27" i="1"/>
  <c r="E28" i="1"/>
  <c r="E25" i="1"/>
  <c r="E17" i="1"/>
  <c r="E16" i="1"/>
  <c r="G16" i="5" l="1"/>
  <c r="G29" i="5"/>
  <c r="F34" i="5" s="1"/>
  <c r="F29" i="5"/>
  <c r="G18" i="5"/>
  <c r="F33" i="5" s="1"/>
  <c r="G28" i="1"/>
  <c r="G27" i="1"/>
  <c r="G25" i="1"/>
  <c r="G29" i="1" s="1"/>
  <c r="E34" i="1" s="1"/>
  <c r="G17" i="1"/>
  <c r="G16" i="1"/>
  <c r="G18" i="1" s="1"/>
  <c r="E33" i="1" s="1"/>
  <c r="F35" i="5" l="1"/>
  <c r="E35" i="1"/>
</calcChain>
</file>

<file path=xl/sharedStrings.xml><?xml version="1.0" encoding="utf-8"?>
<sst xmlns="http://schemas.openxmlformats.org/spreadsheetml/2006/main" count="278" uniqueCount="123">
  <si>
    <t>PREENCHER APENAS AS CÉLULAS EM AMARELO NAS TABELAS</t>
  </si>
  <si>
    <t>LOGO DO LICITANTE</t>
  </si>
  <si>
    <t>PLANILHA DE PREÇOS - GRUPO 1</t>
  </si>
  <si>
    <r>
      <t xml:space="preserve">Ref.: Pregão eletrônico nº </t>
    </r>
    <r>
      <rPr>
        <b/>
        <sz val="9"/>
        <color rgb="FFFF0000"/>
        <rFont val="Tahoma"/>
        <family val="2"/>
      </rPr>
      <t>XX</t>
    </r>
    <r>
      <rPr>
        <b/>
        <sz val="9"/>
        <color theme="1"/>
        <rFont val="Tahoma"/>
        <family val="2"/>
      </rPr>
      <t>/202</t>
    </r>
    <r>
      <rPr>
        <b/>
        <sz val="9"/>
        <color rgb="FFFF0000"/>
        <rFont val="Tahoma"/>
        <family val="2"/>
      </rPr>
      <t>X</t>
    </r>
  </si>
  <si>
    <t>A</t>
  </si>
  <si>
    <t>B</t>
  </si>
  <si>
    <t>C</t>
  </si>
  <si>
    <t>ITEM</t>
  </si>
  <si>
    <t>Descrição do Serviço</t>
  </si>
  <si>
    <t>Unidade</t>
  </si>
  <si>
    <t>Quantidade de Assinaturas Estimadas</t>
  </si>
  <si>
    <t>UNIDADE</t>
  </si>
  <si>
    <t>E</t>
  </si>
  <si>
    <t xml:space="preserve">VALOR TOTAL </t>
  </si>
  <si>
    <t>* Já incluídos no valor da assinatura básica a habilitação e instalação dos feixes E1.</t>
  </si>
  <si>
    <t>GRUPO 1 - STFC -  Modalidade Local,
Longa Distância Nacional (LDN) e Longa Distância Internaciona (LDI)</t>
  </si>
  <si>
    <t>G</t>
  </si>
  <si>
    <t>Minuto</t>
  </si>
  <si>
    <t>PROPOSTA DE PREÇOS CONSOLIDADA</t>
  </si>
  <si>
    <t xml:space="preserve">VALOR GLOBAL </t>
  </si>
  <si>
    <t xml:space="preserve">1 - Nos preços indicados na planilha de preços acima estão incluídos todos os custos, benefícios, encargos, tributos e demais contribuições pertinentes. </t>
  </si>
  <si>
    <t xml:space="preserve">2 - Declaramos conhecer a legislação de regência desta licitação e que os serviços/bens serão fornecidos de acordo com as condições estabelecidas neste Edital, que conhecemos e aceitamos em todos os seus termos, inclusive quanto ao pagamento e outros. </t>
  </si>
  <si>
    <t>3 – Declaramos, também, que nenhum direito a indenização ou a reembolso de quaisquer despesas nos será devido, caso a nossa proposta não seja aceita pela Finep, seja qual for o motivo.</t>
  </si>
  <si>
    <t>4 - Declaramos que a empresa se encontra apta a prestar todos os serviços pertinentes ao ofertado e às regras de negócio envolvidas.</t>
  </si>
  <si>
    <t>5 – Esta proposta é válida por XX (XXXX) dias, a contar da data estabelecida para a sua apresentação.</t>
  </si>
  <si>
    <r>
      <t>[Local]</t>
    </r>
    <r>
      <rPr>
        <sz val="9"/>
        <color theme="1"/>
        <rFont val="Tahoma"/>
        <family val="2"/>
      </rPr>
      <t xml:space="preserve">, </t>
    </r>
    <r>
      <rPr>
        <sz val="9"/>
        <color rgb="FFFF0000"/>
        <rFont val="Tahoma"/>
        <family val="2"/>
      </rPr>
      <t>XX</t>
    </r>
    <r>
      <rPr>
        <sz val="9"/>
        <color theme="1"/>
        <rFont val="Tahoma"/>
        <family val="2"/>
      </rPr>
      <t xml:space="preserve"> de </t>
    </r>
    <r>
      <rPr>
        <sz val="9"/>
        <color rgb="FFFF0000"/>
        <rFont val="Tahoma"/>
        <family val="2"/>
      </rPr>
      <t>XXXXXX</t>
    </r>
    <r>
      <rPr>
        <sz val="9"/>
        <color theme="1"/>
        <rFont val="Tahoma"/>
        <family val="2"/>
      </rPr>
      <t xml:space="preserve"> de </t>
    </r>
    <r>
      <rPr>
        <sz val="9"/>
        <color rgb="FFFF0000"/>
        <rFont val="Tahoma"/>
        <family val="2"/>
      </rPr>
      <t>XXXX</t>
    </r>
    <r>
      <rPr>
        <sz val="9"/>
        <color theme="1"/>
        <rFont val="Tahoma"/>
        <family val="2"/>
      </rPr>
      <t>.</t>
    </r>
  </si>
  <si>
    <t>________________________________________</t>
  </si>
  <si>
    <t>[Assinatura do Representante legal]</t>
  </si>
  <si>
    <t>Nome: ___________________</t>
  </si>
  <si>
    <t>Cargo: ___________________</t>
  </si>
  <si>
    <t>CPF: ____________________</t>
  </si>
  <si>
    <t>RG: _____________________</t>
  </si>
  <si>
    <r>
      <t>OBJETO:</t>
    </r>
    <r>
      <rPr>
        <sz val="9"/>
        <color theme="1"/>
        <rFont val="Tahoma"/>
        <family val="2"/>
      </rPr>
      <t xml:space="preserve"> Serviço Telefônico Fixo Comutado (STFC) nas modalidades Local (fixo-fixo e fixo-móvel), Longa Distância Nacional (LDN) e Longa Distância Internacional (LDI), com serviço de grupo de ramais DDR (Discagem Direta a Ramal) e disponibilização, habilitação e instalação dos troncos digitais (E1) necessários à interligação com as centrais telefônicas existentes nas unidades da Finep.</t>
    </r>
  </si>
  <si>
    <t xml:space="preserve">Assinatura básica - Ramal DDR (blocos de 50 ramais) </t>
  </si>
  <si>
    <t>D = B x C</t>
  </si>
  <si>
    <t>Valor Total 12 meses (R$)</t>
  </si>
  <si>
    <t>Ligações Locais VoIP - Fixo → Fixo (STFC Local FF)</t>
  </si>
  <si>
    <t>Ligações Locais - Fixo → Móvel (STFC Local FM - VC1)</t>
  </si>
  <si>
    <t>Ligações LDN                                                           Fixo → Fixo (STFC LDN FF) Fixo → Móvel (STFC LDN FM - VC2/VC3)</t>
  </si>
  <si>
    <t>Ligações LDI - Fixo → Fixo / Fixo → Móvel (STFC LDI F / F-FM)</t>
  </si>
  <si>
    <t>F</t>
  </si>
  <si>
    <t>H = F x G</t>
  </si>
  <si>
    <t>Quant. de consumo estimado em 12 meses</t>
  </si>
  <si>
    <t xml:space="preserve">Assinatura básica - acesso digital feixe E1 (3 canais)*  </t>
  </si>
  <si>
    <t>GRUPO 1 - STFC -  Assinatura de grupo de ramais DDR (discagem direta a ramal),
assinatura troncos digitais E1 e  Habilitação e Instalação de tronco E1.</t>
  </si>
  <si>
    <t>D: 
Itens 1 e 2</t>
  </si>
  <si>
    <t>H: 
Itens 3 a 6</t>
  </si>
  <si>
    <t>Valor do minuto (R$)</t>
  </si>
  <si>
    <t>PE 90698/2025
UASG 986001
Netware</t>
  </si>
  <si>
    <t>-</t>
  </si>
  <si>
    <t>Observações:</t>
  </si>
  <si>
    <t>Quantidade mensal</t>
  </si>
  <si>
    <t>Quantidade Anual</t>
  </si>
  <si>
    <t>Valor Unitário (R$)</t>
  </si>
  <si>
    <t>Valor Mensal (R$)</t>
  </si>
  <si>
    <t>GRUPO 1 - STFC -  Assinatura de grupo de ramais DDR (discagem direta a ramal), assinatura troncos digitais E1 e  Habilitação e Instalação de tronco E1.                                                                                                           Rio de Janeiro</t>
  </si>
  <si>
    <t>Subtotal 12 meses (R$)</t>
  </si>
  <si>
    <t>Preço Referencial        12 meses (R$)</t>
  </si>
  <si>
    <t>Minutos</t>
  </si>
  <si>
    <t>Quantidade Mensal</t>
  </si>
  <si>
    <t>Preço Referencial 12 meses (R$)</t>
  </si>
  <si>
    <t>Este TR aloca conjuntamente os itens 1 e 2, com quantidades diferentes do edital da Finep, assim não é possível distribuir os valores para estimar os preços desses itens. Não houve contratação de ligações LDI.</t>
  </si>
  <si>
    <t>PE 90018/2025                UASG 158658                   Avoip</t>
  </si>
  <si>
    <t>PE 90042/2025                UASG 742050                   Algar Telecom</t>
  </si>
  <si>
    <t>PE 90010/2025                UASG 974003                   Algar Telecom</t>
  </si>
  <si>
    <t>Este TR aloca separadamente o item 5 (fixo-fixo e fixo-móvel). Na proposta, o valor do minuto das ligações fixo-fixo é de R$ 0,02 e fixo-móvel é de R$ 0,04. Assim, foi utilizado o valor da média entre esses valores, de R$ 0,03.</t>
  </si>
  <si>
    <t>PE 90002/2025                UASG 926066                   Avoip</t>
  </si>
  <si>
    <t>0,18*</t>
  </si>
  <si>
    <t>0,88**</t>
  </si>
  <si>
    <t>0,04**</t>
  </si>
  <si>
    <t>0,0262**</t>
  </si>
  <si>
    <t>0,03**</t>
  </si>
  <si>
    <t>0,24**</t>
  </si>
  <si>
    <t>Este TR aloca separadamente o item 3, separando por chamadas intra e extra grupo. Assim foi realizada a média dos valores, R$ 0,20 e R$ 0,15, resultando em R$ 0,18. O item 5 também está alocado separadamente em intra e extra grupo, bem como em fixo-fixo e fixo-móvel, assim foi realizada a média dos 3 valores, R$ 0,25, R$ 0,20 e R$ 0,26, resultando em R$ 0,24.</t>
  </si>
  <si>
    <t>0,20**</t>
  </si>
  <si>
    <t>PE 90002/2025                UASG 203003                    Claro S/A</t>
  </si>
  <si>
    <t>1,79**</t>
  </si>
  <si>
    <t>Este TR aloca separadamente o item 5 (fixo-fixo e fixo-móvel). Na proposta, o valor do minuto das ligações fixo-fixo é de R$ 0,16 e fixo-móvel é de R$ 0,23. Assim, foi utilizado o valor da média entre esses valores, de R$ 0,20. Da mesma forma o item 6 diferencia fixo-fixo de fixo móvel, nos valores de R$ 1,39 e R$ 2,19, sendo utilizada a média de R$ 1,79.</t>
  </si>
  <si>
    <t>PE 90016/2025                 UASG 158195                     Telnet</t>
  </si>
  <si>
    <t>0,01***</t>
  </si>
  <si>
    <r>
      <t xml:space="preserve">VALOR TOTAL PARA O GRUPO 1 
</t>
    </r>
    <r>
      <rPr>
        <sz val="9"/>
        <color rgb="FF000000"/>
        <rFont val="Tahoma"/>
        <family val="2"/>
      </rPr>
      <t>(STFC -  Modalidade Local, Longa Distância Nacional (LDN) e Longa Distância Internaciona (LDI))</t>
    </r>
  </si>
  <si>
    <t>Quantidade  mensal estimada</t>
  </si>
  <si>
    <t>Quantidade  estimada para
em 12 meses</t>
  </si>
  <si>
    <t>Valor unitário mensal (R$)</t>
  </si>
  <si>
    <t>PE 90698/2025 UASG 986001 Netware</t>
  </si>
  <si>
    <t>PE 90016/2025 UASG 158195 Telnet</t>
  </si>
  <si>
    <t>PE 90018/2025 UASG 158658 Avoip</t>
  </si>
  <si>
    <t>PE 90042/2025 UASG 742050  Algar Telecom</t>
  </si>
  <si>
    <t>PE 90010/2025 UASG 974003 Algar Telecom</t>
  </si>
  <si>
    <t>PE 90002/2025 UASG 926066 Avoip</t>
  </si>
  <si>
    <t>PE 90002/2025 UASG 203003 Claro S/A</t>
  </si>
  <si>
    <t>2**</t>
  </si>
  <si>
    <t>5**</t>
  </si>
  <si>
    <t>6**</t>
  </si>
  <si>
    <t>7**</t>
  </si>
  <si>
    <t>GRUPO 1 - STFC -  Modalidade Local,
Longa Distância Nacional (LDN) e Longa Distância Internaciona (LDI).                                                                   Rio de Janeiro</t>
  </si>
  <si>
    <t>Contrato atual                  Algar Telecom</t>
  </si>
  <si>
    <t>0,09**</t>
  </si>
  <si>
    <t>Quantidade de Assinaturas Estimadas em 12 meses</t>
  </si>
  <si>
    <r>
      <t xml:space="preserve">VALOR TOTAL PARA O GRUPO 1
</t>
    </r>
    <r>
      <rPr>
        <sz val="9"/>
        <color rgb="FF000000"/>
        <rFont val="Tahoma"/>
        <family val="2"/>
      </rPr>
      <t>(STFC -  Assinatura de grupo de ramais DDR (discagem direta a ramal), assinatura troncos digitais E1 e  Habilitação e Instalação de tronco E1)</t>
    </r>
  </si>
  <si>
    <t xml:space="preserve">Este TR aloca separadamente o item 5 (fixo-fixo e fixo-móvel). Na proposta, o valor do minuto das ligações fixo-fixo é de R$ 0,03 e fixo-móvel é de R$ 0,05. Assim, foi utilizado o valor da média entre esses valores, de R$ 0,04. </t>
  </si>
  <si>
    <t>4** ***</t>
  </si>
  <si>
    <t>3**</t>
  </si>
  <si>
    <t>Este TR aloca separadamente o item 5 (fixo-fixo e fixo-móvel). Na proposta, o valor do minuto das ligações fixo-fixo é de R$ 0,0179 e fixo-móvel é de R$ 0,0345. Assim, foi utilizado o valor da média entre esses valores, de R$ 0, 262. Para o item 2, da proposta entende-se que o valor de R$ 0,0002 refere-se a apenas um ramal, assim este valor foi multiplicado por 50 para encontrar o valor de uma assinatura  de 50 ramais, totalizando R$ 0,01, o qual foi desconsiderado na média por se tratar de outlier, da mesma forma que o valor do item 3.</t>
  </si>
  <si>
    <t>Este TR aloca separadamente o item 5 (fixo-fixo e fixo-móvel). Na proposta, o valor do minuto das ligações fixo-fixo é de R$ 0,44 e fixo-móvel é de R$ 1,31. Assim, foi utilizado o valor da média entre esses valores, de R$ 0,88, valor desconsiderado na média por tratar-se de outlier. Não houve contratação de ligações LDI.</t>
  </si>
  <si>
    <t>Qual(is) foi(ram) o(s) método(s) de pesquisa utilizado(s)?</t>
  </si>
  <si>
    <t>(   )</t>
  </si>
  <si>
    <t>I) contratos similares e anteriores firmados pela Finep, devidamente atualizados monetariamente</t>
  </si>
  <si>
    <t>II) contratos similares e anteriores firmados por outras empresas públicas ou sociedades de economia mista ou órgãos e entidades da Administração Pública</t>
  </si>
  <si>
    <t>III) pesquisa publicada em mídia especializada, sítios eletrônicos ou outros veículos de domínio amplo, desde que contenha a data e hora de acesso</t>
  </si>
  <si>
    <t>IV) pesquisa na base nacional de notas fiscais eletrônicas, desde que a data das notas fiscais esteja compreendida no período de até 1 (um) ano anterior à data de divulgação do edital</t>
  </si>
  <si>
    <t>V) excepcionalmente, pesquisa direta com os agentes econômicos</t>
  </si>
  <si>
    <t>Obs.:</t>
  </si>
  <si>
    <t xml:space="preserve">(a) No âmbito de cada parâmetro, o resultado da pesquisa de preços será a média, mediana ou o menor dos preços obtidos. A utilização de outro método para a obtenção do resultado da pesquisa de preços deverá ser devidamente justificada pelo responsável em realizar a pesquisa. </t>
  </si>
  <si>
    <t>(b) Para a obtenção do resultado da pesquisa de preços, não poderão ser considerados os preços inexequíveis ou os excessivamente elevados, conforme os critérios definidos abaixo.</t>
  </si>
  <si>
    <t>( X)</t>
  </si>
  <si>
    <t>Data:</t>
  </si>
  <si>
    <t>Nome Responsável pela Pesquisa de Preços</t>
  </si>
  <si>
    <t>Nome Analista Responsável</t>
  </si>
  <si>
    <t>Matrícula</t>
  </si>
  <si>
    <t>(STFC -  Assinatura de grupo de ramais DDR (discagem direta a ramal), assinatura troncos digitais E1 e  Habilitação e Instalação de tronco E1 para Rio de Janeiro)</t>
  </si>
  <si>
    <t>Quantidade  estimada 12 meses</t>
  </si>
  <si>
    <t>(STFC -  Modalidade Local, Longa Distância Nacional (LDN) e Longa Distância Internacional (LDI) para Rio de Janeiro)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</si>
</sst>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164" formatCode="&quot;R$&quot;\ #,##0.00"/>
    <numFmt numFmtId="165" formatCode="0.0000"/>
  </numFmts>
  <fonts count="16" x14ac:knownFonts="1">
    <font>
      <sz val="11"/>
      <color theme="1"/>
      <name val="Aptos Narrow"/>
      <family val="2"/>
      <scheme val="minor"/>
    </font>
    <font>
      <b/>
      <sz val="9"/>
      <color theme="1"/>
      <name val="Tahoma"/>
      <family val="2"/>
    </font>
    <font>
      <sz val="9"/>
      <color theme="1"/>
      <name val="Tahoma"/>
      <family val="2"/>
    </font>
    <font>
      <b/>
      <sz val="12"/>
      <color theme="1"/>
      <name val="Tahoma"/>
      <family val="2"/>
    </font>
    <font>
      <b/>
      <sz val="9"/>
      <color rgb="FFFF0000"/>
      <name val="Tahoma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sz val="9"/>
      <color rgb="FFFF0000"/>
      <name val="Tahoma"/>
      <family val="2"/>
    </font>
    <font>
      <sz val="11"/>
      <color rgb="FFFF0000"/>
      <name val="Aptos Narrow"/>
      <family val="2"/>
      <scheme val="minor"/>
    </font>
    <font>
      <sz val="9"/>
      <name val="Tahoma"/>
      <family val="2"/>
    </font>
    <font>
      <b/>
      <sz val="11"/>
      <color theme="1"/>
      <name val="Aptos Narrow"/>
      <family val="2"/>
      <scheme val="minor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 applyAlignment="1">
      <alignment vertical="center" wrapText="1"/>
    </xf>
    <xf numFmtId="0" fontId="2" fillId="3" borderId="0" xfId="0" applyFont="1" applyFill="1" applyAlignment="1">
      <alignment vertical="center" wrapText="1"/>
    </xf>
    <xf numFmtId="0" fontId="1" fillId="0" borderId="0" xfId="0" applyFont="1" applyAlignment="1">
      <alignment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0" xfId="0" applyFont="1" applyFill="1" applyAlignment="1">
      <alignment horizontal="justify" vertical="center" wrapText="1"/>
    </xf>
    <xf numFmtId="0" fontId="1" fillId="3" borderId="0" xfId="0" applyFont="1" applyFill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2" fillId="3" borderId="0" xfId="0" applyFont="1" applyFill="1" applyAlignment="1">
      <alignment vertical="center"/>
    </xf>
    <xf numFmtId="0" fontId="2" fillId="0" borderId="1" xfId="0" applyFont="1" applyBorder="1" applyAlignment="1">
      <alignment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1" fillId="3" borderId="0" xfId="0" applyFont="1" applyFill="1" applyAlignment="1">
      <alignment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164" fontId="1" fillId="7" borderId="1" xfId="0" applyNumberFormat="1" applyFont="1" applyFill="1" applyBorder="1" applyAlignment="1">
      <alignment horizontal="center" vertical="center" wrapText="1"/>
    </xf>
    <xf numFmtId="8" fontId="2" fillId="0" borderId="1" xfId="0" applyNumberFormat="1" applyFont="1" applyBorder="1" applyAlignment="1">
      <alignment horizontal="center" vertical="center" wrapText="1"/>
    </xf>
    <xf numFmtId="8" fontId="1" fillId="10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64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2" fillId="6" borderId="1" xfId="0" applyFont="1" applyFill="1" applyBorder="1" applyAlignment="1">
      <alignment horizontal="center" vertical="center" wrapText="1"/>
    </xf>
    <xf numFmtId="2" fontId="0" fillId="6" borderId="1" xfId="0" applyNumberFormat="1" applyFill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5" fontId="2" fillId="0" borderId="1" xfId="0" applyNumberFormat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 wrapText="1"/>
    </xf>
    <xf numFmtId="2" fontId="9" fillId="0" borderId="1" xfId="0" applyNumberFormat="1" applyFont="1" applyBorder="1" applyAlignment="1">
      <alignment horizontal="center" vertical="center" wrapText="1"/>
    </xf>
    <xf numFmtId="2" fontId="2" fillId="6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164" fontId="1" fillId="5" borderId="1" xfId="0" applyNumberFormat="1" applyFont="1" applyFill="1" applyBorder="1" applyAlignment="1">
      <alignment vertical="center" wrapText="1"/>
    </xf>
    <xf numFmtId="0" fontId="0" fillId="0" borderId="1" xfId="0" applyBorder="1"/>
    <xf numFmtId="0" fontId="11" fillId="0" borderId="10" xfId="0" applyFont="1" applyBorder="1" applyAlignment="1">
      <alignment horizontal="center" vertical="center"/>
    </xf>
    <xf numFmtId="2" fontId="11" fillId="0" borderId="10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5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0" fontId="5" fillId="8" borderId="1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left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1" fillId="11" borderId="5" xfId="0" applyFont="1" applyFill="1" applyBorder="1" applyAlignment="1">
      <alignment horizontal="center" vertical="center" wrapText="1"/>
    </xf>
    <xf numFmtId="0" fontId="1" fillId="11" borderId="6" xfId="0" applyFont="1" applyFill="1" applyBorder="1" applyAlignment="1">
      <alignment horizontal="center" vertical="center" wrapText="1"/>
    </xf>
    <xf numFmtId="0" fontId="1" fillId="11" borderId="7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11" borderId="1" xfId="0" applyFont="1" applyFill="1" applyBorder="1" applyAlignment="1">
      <alignment horizontal="center" vertical="center" wrapText="1"/>
    </xf>
    <xf numFmtId="0" fontId="1" fillId="11" borderId="1" xfId="0" applyFont="1" applyFill="1" applyBorder="1" applyAlignment="1">
      <alignment horizontal="center" vertical="center"/>
    </xf>
    <xf numFmtId="0" fontId="10" fillId="7" borderId="1" xfId="0" applyFont="1" applyFill="1" applyBorder="1" applyAlignment="1">
      <alignment horizontal="center"/>
    </xf>
    <xf numFmtId="0" fontId="1" fillId="12" borderId="1" xfId="0" applyFont="1" applyFill="1" applyBorder="1" applyAlignment="1">
      <alignment horizontal="center" vertical="center" wrapText="1"/>
    </xf>
    <xf numFmtId="0" fontId="1" fillId="12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1" fillId="0" borderId="0" xfId="0" applyFont="1" applyBorder="1" applyAlignment="1">
      <alignment horizontal="center" vertical="center"/>
    </xf>
    <xf numFmtId="2" fontId="11" fillId="0" borderId="0" xfId="0" applyNumberFormat="1" applyFont="1" applyBorder="1" applyAlignment="1">
      <alignment horizontal="center" vertical="center"/>
    </xf>
    <xf numFmtId="2" fontId="11" fillId="0" borderId="0" xfId="0" applyNumberFormat="1" applyFont="1" applyBorder="1" applyAlignment="1">
      <alignment horizontal="center" vertical="center" wrapText="1"/>
    </xf>
    <xf numFmtId="0" fontId="13" fillId="0" borderId="0" xfId="0" applyFont="1" applyBorder="1"/>
    <xf numFmtId="0" fontId="11" fillId="0" borderId="0" xfId="0" applyFont="1" applyBorder="1"/>
    <xf numFmtId="0" fontId="11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12" borderId="5" xfId="0" applyFont="1" applyFill="1" applyBorder="1" applyAlignment="1">
      <alignment horizontal="center" vertical="center"/>
    </xf>
    <xf numFmtId="2" fontId="2" fillId="0" borderId="5" xfId="0" applyNumberFormat="1" applyFont="1" applyBorder="1" applyAlignment="1">
      <alignment horizontal="center" vertical="center" wrapText="1"/>
    </xf>
    <xf numFmtId="0" fontId="0" fillId="0" borderId="0" xfId="0" applyBorder="1"/>
    <xf numFmtId="2" fontId="12" fillId="0" borderId="0" xfId="0" applyNumberFormat="1" applyFont="1" applyBorder="1" applyAlignment="1">
      <alignment horizontal="center" vertical="center"/>
    </xf>
    <xf numFmtId="2" fontId="11" fillId="0" borderId="10" xfId="0" applyNumberFormat="1" applyFont="1" applyBorder="1" applyAlignment="1">
      <alignment horizontal="center" vertical="center" wrapText="1"/>
    </xf>
    <xf numFmtId="0" fontId="14" fillId="0" borderId="0" xfId="0" applyFont="1"/>
    <xf numFmtId="0" fontId="14" fillId="0" borderId="0" xfId="0" applyFont="1" applyAlignment="1" applyProtection="1">
      <alignment horizontal="right" vertical="top"/>
      <protection locked="0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horizontal="left" vertical="top" wrapText="1"/>
    </xf>
    <xf numFmtId="0" fontId="14" fillId="0" borderId="0" xfId="0" applyFont="1" applyAlignment="1">
      <alignment horizontal="right" vertical="top"/>
    </xf>
    <xf numFmtId="0" fontId="14" fillId="0" borderId="0" xfId="0" applyFont="1" applyProtection="1">
      <protection locked="0"/>
    </xf>
    <xf numFmtId="0" fontId="0" fillId="0" borderId="0" xfId="0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15" fillId="0" borderId="0" xfId="0" applyFont="1" applyAlignment="1" applyProtection="1">
      <alignment horizontal="right" vertical="top"/>
      <protection locked="0"/>
    </xf>
    <xf numFmtId="0" fontId="11" fillId="0" borderId="1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4" fillId="0" borderId="0" xfId="0" applyFont="1" applyAlignment="1">
      <alignment horizontal="right"/>
    </xf>
    <xf numFmtId="14" fontId="14" fillId="0" borderId="0" xfId="0" applyNumberFormat="1" applyFont="1" applyAlignment="1">
      <alignment horizontal="left" vertical="center"/>
    </xf>
    <xf numFmtId="14" fontId="14" fillId="0" borderId="0" xfId="0" applyNumberFormat="1" applyFont="1" applyAlignment="1">
      <alignment vertical="center"/>
    </xf>
    <xf numFmtId="0" fontId="14" fillId="0" borderId="11" xfId="0" applyFont="1" applyBorder="1" applyProtection="1">
      <protection locked="0"/>
    </xf>
    <xf numFmtId="0" fontId="6" fillId="9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1A5A2-9447-4AB9-8299-C45265F7BC4A}">
  <dimension ref="A1:G54"/>
  <sheetViews>
    <sheetView topLeftCell="A17" workbookViewId="0">
      <selection activeCell="A7" sqref="A7"/>
    </sheetView>
  </sheetViews>
  <sheetFormatPr defaultRowHeight="11.25" x14ac:dyDescent="0.25"/>
  <cols>
    <col min="1" max="1" width="7.7109375" style="1" customWidth="1"/>
    <col min="2" max="2" width="22.7109375" style="1" customWidth="1"/>
    <col min="3" max="3" width="10" style="1" customWidth="1"/>
    <col min="4" max="4" width="12.140625" style="1" customWidth="1"/>
    <col min="5" max="5" width="13.42578125" style="1" customWidth="1"/>
    <col min="6" max="6" width="13.28515625" style="1" customWidth="1"/>
    <col min="7" max="7" width="12.85546875" style="1" customWidth="1"/>
    <col min="8" max="8" width="14.7109375" style="1" customWidth="1"/>
    <col min="9" max="16384" width="9.140625" style="1"/>
  </cols>
  <sheetData>
    <row r="1" spans="1:7" x14ac:dyDescent="0.25">
      <c r="A1" s="54" t="s">
        <v>0</v>
      </c>
      <c r="B1" s="54"/>
      <c r="C1" s="54"/>
      <c r="D1" s="54"/>
      <c r="E1" s="54"/>
      <c r="F1" s="54"/>
      <c r="G1" s="54"/>
    </row>
    <row r="2" spans="1:7" x14ac:dyDescent="0.25">
      <c r="A2" s="2"/>
      <c r="B2" s="2"/>
      <c r="C2" s="2"/>
      <c r="D2" s="2"/>
      <c r="E2" s="2"/>
      <c r="F2" s="2"/>
      <c r="G2" s="2"/>
    </row>
    <row r="3" spans="1:7" ht="52.5" customHeight="1" x14ac:dyDescent="0.25">
      <c r="A3" s="55" t="s">
        <v>1</v>
      </c>
      <c r="B3" s="55"/>
      <c r="C3" s="55"/>
      <c r="D3" s="55"/>
      <c r="E3" s="55"/>
      <c r="F3" s="55"/>
      <c r="G3" s="55"/>
    </row>
    <row r="4" spans="1:7" ht="18" customHeight="1" thickBot="1" x14ac:dyDescent="0.3">
      <c r="A4" s="2"/>
      <c r="B4" s="2"/>
      <c r="C4" s="2"/>
      <c r="D4" s="2"/>
      <c r="E4" s="2"/>
      <c r="F4" s="2"/>
      <c r="G4" s="2"/>
    </row>
    <row r="5" spans="1:7" ht="22.5" customHeight="1" thickBot="1" x14ac:dyDescent="0.3">
      <c r="A5" s="56" t="s">
        <v>2</v>
      </c>
      <c r="B5" s="57"/>
      <c r="C5" s="57"/>
      <c r="D5" s="57"/>
      <c r="E5" s="57"/>
      <c r="F5" s="57"/>
      <c r="G5" s="58"/>
    </row>
    <row r="6" spans="1:7" x14ac:dyDescent="0.25">
      <c r="A6" s="2"/>
      <c r="B6" s="2"/>
      <c r="C6" s="2"/>
      <c r="D6" s="2"/>
      <c r="E6" s="2"/>
      <c r="F6" s="2"/>
      <c r="G6" s="2"/>
    </row>
    <row r="7" spans="1:7" x14ac:dyDescent="0.25">
      <c r="A7" s="3"/>
      <c r="B7" s="2"/>
      <c r="C7" s="2"/>
      <c r="D7" s="2"/>
      <c r="E7" s="2"/>
      <c r="F7" s="2"/>
      <c r="G7" s="2"/>
    </row>
    <row r="8" spans="1:7" x14ac:dyDescent="0.25">
      <c r="A8" s="2"/>
      <c r="B8" s="2"/>
      <c r="C8" s="2"/>
      <c r="D8" s="2"/>
      <c r="E8" s="2"/>
      <c r="F8" s="2"/>
      <c r="G8" s="2"/>
    </row>
    <row r="9" spans="1:7" ht="62.25" customHeight="1" x14ac:dyDescent="0.25">
      <c r="A9" s="59" t="s">
        <v>32</v>
      </c>
      <c r="B9" s="59"/>
      <c r="C9" s="59"/>
      <c r="D9" s="59"/>
      <c r="E9" s="59"/>
      <c r="F9" s="59"/>
      <c r="G9" s="59"/>
    </row>
    <row r="10" spans="1:7" x14ac:dyDescent="0.25">
      <c r="A10" s="2"/>
      <c r="B10" s="2"/>
      <c r="C10" s="2"/>
      <c r="D10" s="2"/>
      <c r="E10" s="2"/>
      <c r="F10" s="2"/>
      <c r="G10" s="2"/>
    </row>
    <row r="11" spans="1:7" x14ac:dyDescent="0.25">
      <c r="A11" s="2"/>
      <c r="B11" s="2"/>
      <c r="C11" s="2"/>
      <c r="D11" s="2"/>
      <c r="E11" s="2"/>
      <c r="F11" s="2"/>
      <c r="G11" s="2"/>
    </row>
    <row r="12" spans="1:7" ht="36.75" customHeight="1" x14ac:dyDescent="0.25">
      <c r="A12" s="60" t="s">
        <v>44</v>
      </c>
      <c r="B12" s="60"/>
      <c r="C12" s="60"/>
      <c r="D12" s="60"/>
      <c r="E12" s="60"/>
      <c r="F12" s="60"/>
      <c r="G12" s="60"/>
    </row>
    <row r="13" spans="1:7" ht="22.5" customHeight="1" x14ac:dyDescent="0.25">
      <c r="A13" s="64"/>
      <c r="B13" s="65"/>
      <c r="C13" s="66"/>
      <c r="D13" s="4" t="s">
        <v>4</v>
      </c>
      <c r="E13" s="4" t="s">
        <v>5</v>
      </c>
      <c r="F13" s="4" t="s">
        <v>6</v>
      </c>
      <c r="G13" s="4" t="s">
        <v>34</v>
      </c>
    </row>
    <row r="14" spans="1:7" ht="22.5" customHeight="1" x14ac:dyDescent="0.25">
      <c r="A14" s="5" t="s">
        <v>7</v>
      </c>
      <c r="B14" s="5" t="s">
        <v>8</v>
      </c>
      <c r="C14" s="5" t="s">
        <v>9</v>
      </c>
      <c r="D14" s="71" t="s">
        <v>10</v>
      </c>
      <c r="E14" s="72"/>
      <c r="F14" s="72"/>
      <c r="G14" s="73"/>
    </row>
    <row r="15" spans="1:7" ht="33.75" x14ac:dyDescent="0.25">
      <c r="A15" s="68"/>
      <c r="B15" s="68"/>
      <c r="C15" s="68"/>
      <c r="D15" s="4" t="s">
        <v>81</v>
      </c>
      <c r="E15" s="4" t="s">
        <v>82</v>
      </c>
      <c r="F15" s="4" t="s">
        <v>83</v>
      </c>
      <c r="G15" s="4" t="s">
        <v>35</v>
      </c>
    </row>
    <row r="16" spans="1:7" ht="30" customHeight="1" x14ac:dyDescent="0.25">
      <c r="A16" s="6">
        <v>1</v>
      </c>
      <c r="B16" s="7" t="s">
        <v>43</v>
      </c>
      <c r="C16" s="6" t="s">
        <v>11</v>
      </c>
      <c r="D16" s="6">
        <v>3</v>
      </c>
      <c r="E16" s="6">
        <f>D16*12</f>
        <v>36</v>
      </c>
      <c r="F16" s="14"/>
      <c r="G16" s="19">
        <f>E16*F16</f>
        <v>0</v>
      </c>
    </row>
    <row r="17" spans="1:7" ht="30" customHeight="1" x14ac:dyDescent="0.25">
      <c r="A17" s="6">
        <v>2</v>
      </c>
      <c r="B17" s="7" t="s">
        <v>33</v>
      </c>
      <c r="C17" s="6" t="s">
        <v>11</v>
      </c>
      <c r="D17" s="6">
        <v>14</v>
      </c>
      <c r="E17" s="8">
        <f>D17*12</f>
        <v>168</v>
      </c>
      <c r="F17" s="14"/>
      <c r="G17" s="19">
        <f>E17*F17</f>
        <v>0</v>
      </c>
    </row>
    <row r="18" spans="1:7" ht="18" customHeight="1" x14ac:dyDescent="0.25">
      <c r="A18" s="69" t="s">
        <v>13</v>
      </c>
      <c r="B18" s="70"/>
      <c r="C18" s="70"/>
      <c r="D18" s="70"/>
      <c r="E18" s="70"/>
      <c r="F18" s="49">
        <f>SUM(F16:F17)</f>
        <v>0</v>
      </c>
      <c r="G18" s="20">
        <f>SUM(G16:G17)</f>
        <v>0</v>
      </c>
    </row>
    <row r="19" spans="1:7" ht="12.75" customHeight="1" x14ac:dyDescent="0.25">
      <c r="A19" s="15" t="s">
        <v>14</v>
      </c>
      <c r="B19" s="2"/>
      <c r="C19" s="2"/>
      <c r="D19" s="2"/>
      <c r="E19" s="9"/>
      <c r="F19" s="9"/>
      <c r="G19" s="10"/>
    </row>
    <row r="20" spans="1:7" ht="15.75" customHeight="1" x14ac:dyDescent="0.25">
      <c r="A20" s="11"/>
      <c r="B20" s="12"/>
      <c r="C20" s="11"/>
      <c r="D20" s="11"/>
      <c r="E20" s="11"/>
      <c r="F20" s="11"/>
      <c r="G20" s="13"/>
    </row>
    <row r="21" spans="1:7" ht="36.75" customHeight="1" x14ac:dyDescent="0.25">
      <c r="A21" s="60" t="s">
        <v>15</v>
      </c>
      <c r="B21" s="60"/>
      <c r="C21" s="60"/>
      <c r="D21" s="60"/>
      <c r="E21" s="60"/>
      <c r="F21" s="60"/>
      <c r="G21" s="60"/>
    </row>
    <row r="22" spans="1:7" ht="22.5" customHeight="1" x14ac:dyDescent="0.25">
      <c r="A22" s="64"/>
      <c r="B22" s="65"/>
      <c r="C22" s="66"/>
      <c r="D22" s="4" t="s">
        <v>12</v>
      </c>
      <c r="E22" s="4" t="s">
        <v>40</v>
      </c>
      <c r="F22" s="4" t="s">
        <v>16</v>
      </c>
      <c r="G22" s="4" t="s">
        <v>41</v>
      </c>
    </row>
    <row r="23" spans="1:7" ht="22.5" customHeight="1" x14ac:dyDescent="0.25">
      <c r="A23" s="5" t="s">
        <v>7</v>
      </c>
      <c r="B23" s="5" t="s">
        <v>8</v>
      </c>
      <c r="C23" s="5" t="s">
        <v>9</v>
      </c>
      <c r="D23" s="67" t="s">
        <v>42</v>
      </c>
      <c r="E23" s="67"/>
      <c r="F23" s="67"/>
      <c r="G23" s="67"/>
    </row>
    <row r="24" spans="1:7" ht="33.75" x14ac:dyDescent="0.25">
      <c r="A24" s="68"/>
      <c r="B24" s="68"/>
      <c r="C24" s="68"/>
      <c r="D24" s="4" t="s">
        <v>81</v>
      </c>
      <c r="E24" s="4" t="s">
        <v>82</v>
      </c>
      <c r="F24" s="4" t="s">
        <v>83</v>
      </c>
      <c r="G24" s="4" t="s">
        <v>35</v>
      </c>
    </row>
    <row r="25" spans="1:7" ht="30" customHeight="1" x14ac:dyDescent="0.25">
      <c r="A25" s="6">
        <v>3</v>
      </c>
      <c r="B25" s="16" t="s">
        <v>36</v>
      </c>
      <c r="C25" s="6" t="s">
        <v>17</v>
      </c>
      <c r="D25" s="17">
        <v>770</v>
      </c>
      <c r="E25" s="17">
        <f>D25*12</f>
        <v>9240</v>
      </c>
      <c r="F25" s="14"/>
      <c r="G25" s="19">
        <f>E25*F25</f>
        <v>0</v>
      </c>
    </row>
    <row r="26" spans="1:7" ht="36" customHeight="1" x14ac:dyDescent="0.25">
      <c r="A26" s="6">
        <v>4</v>
      </c>
      <c r="B26" s="16" t="s">
        <v>37</v>
      </c>
      <c r="C26" s="6" t="s">
        <v>17</v>
      </c>
      <c r="D26" s="17">
        <v>822</v>
      </c>
      <c r="E26" s="17">
        <f t="shared" ref="E26:E28" si="0">D26*12</f>
        <v>9864</v>
      </c>
      <c r="F26" s="14"/>
      <c r="G26" s="19">
        <f t="shared" ref="G26:G28" si="1">E26*F26</f>
        <v>0</v>
      </c>
    </row>
    <row r="27" spans="1:7" ht="48.75" customHeight="1" x14ac:dyDescent="0.25">
      <c r="A27" s="6">
        <v>5</v>
      </c>
      <c r="B27" s="16" t="s">
        <v>38</v>
      </c>
      <c r="C27" s="6" t="s">
        <v>17</v>
      </c>
      <c r="D27" s="17">
        <v>500</v>
      </c>
      <c r="E27" s="17">
        <f t="shared" si="0"/>
        <v>6000</v>
      </c>
      <c r="F27" s="14"/>
      <c r="G27" s="19">
        <f t="shared" si="1"/>
        <v>0</v>
      </c>
    </row>
    <row r="28" spans="1:7" ht="39" customHeight="1" x14ac:dyDescent="0.25">
      <c r="A28" s="6">
        <v>6</v>
      </c>
      <c r="B28" s="16" t="s">
        <v>39</v>
      </c>
      <c r="C28" s="6" t="s">
        <v>17</v>
      </c>
      <c r="D28" s="17">
        <v>2</v>
      </c>
      <c r="E28" s="17">
        <f t="shared" si="0"/>
        <v>24</v>
      </c>
      <c r="F28" s="14"/>
      <c r="G28" s="19">
        <f t="shared" si="1"/>
        <v>0</v>
      </c>
    </row>
    <row r="29" spans="1:7" ht="18" customHeight="1" x14ac:dyDescent="0.25">
      <c r="A29" s="69" t="s">
        <v>13</v>
      </c>
      <c r="B29" s="70"/>
      <c r="C29" s="70"/>
      <c r="D29" s="70"/>
      <c r="E29" s="70"/>
      <c r="F29" s="49">
        <f>SUM(F25:F28)</f>
        <v>0</v>
      </c>
      <c r="G29" s="20">
        <f>SUM(G25:G28)</f>
        <v>0</v>
      </c>
    </row>
    <row r="31" spans="1:7" x14ac:dyDescent="0.25">
      <c r="A31" s="25"/>
      <c r="C31" s="25"/>
      <c r="D31" s="26"/>
      <c r="E31" s="26"/>
      <c r="F31" s="27"/>
      <c r="G31" s="27"/>
    </row>
    <row r="32" spans="1:7" ht="18" customHeight="1" x14ac:dyDescent="0.25">
      <c r="A32" s="62" t="s">
        <v>18</v>
      </c>
      <c r="B32" s="62"/>
      <c r="C32" s="62"/>
      <c r="D32" s="62"/>
      <c r="E32" s="62"/>
      <c r="F32" s="2"/>
      <c r="G32" s="2"/>
    </row>
    <row r="33" spans="1:7" ht="50.25" customHeight="1" x14ac:dyDescent="0.25">
      <c r="A33" s="61" t="s">
        <v>99</v>
      </c>
      <c r="B33" s="61"/>
      <c r="C33" s="61"/>
      <c r="D33" s="61"/>
      <c r="E33" s="21">
        <f>G18</f>
        <v>0</v>
      </c>
      <c r="F33" s="4" t="s">
        <v>45</v>
      </c>
      <c r="G33" s="2"/>
    </row>
    <row r="34" spans="1:7" ht="41.25" customHeight="1" x14ac:dyDescent="0.25">
      <c r="A34" s="61" t="s">
        <v>80</v>
      </c>
      <c r="B34" s="61"/>
      <c r="C34" s="61"/>
      <c r="D34" s="61"/>
      <c r="E34" s="21">
        <f>G29</f>
        <v>0</v>
      </c>
      <c r="F34" s="4" t="s">
        <v>46</v>
      </c>
      <c r="G34" s="2"/>
    </row>
    <row r="35" spans="1:7" ht="18" customHeight="1" x14ac:dyDescent="0.25">
      <c r="A35" s="62" t="s">
        <v>19</v>
      </c>
      <c r="B35" s="62"/>
      <c r="C35" s="62"/>
      <c r="D35" s="62"/>
      <c r="E35" s="22">
        <f>SUM(E33:E34)</f>
        <v>0</v>
      </c>
      <c r="F35" s="2"/>
      <c r="G35" s="2"/>
    </row>
    <row r="36" spans="1:7" x14ac:dyDescent="0.25">
      <c r="A36" s="12"/>
      <c r="B36" s="2"/>
      <c r="C36" s="2"/>
      <c r="D36" s="2"/>
      <c r="E36" s="2"/>
      <c r="F36" s="2"/>
      <c r="G36" s="2"/>
    </row>
    <row r="37" spans="1:7" x14ac:dyDescent="0.25">
      <c r="A37" s="18"/>
      <c r="B37" s="2"/>
      <c r="C37" s="2"/>
      <c r="D37" s="2"/>
      <c r="E37" s="2"/>
      <c r="F37" s="2"/>
      <c r="G37" s="2"/>
    </row>
    <row r="38" spans="1:7" ht="30" customHeight="1" x14ac:dyDescent="0.25">
      <c r="A38" s="63" t="s">
        <v>20</v>
      </c>
      <c r="B38" s="63"/>
      <c r="C38" s="63"/>
      <c r="D38" s="63"/>
      <c r="E38" s="63"/>
      <c r="F38" s="63"/>
      <c r="G38" s="63"/>
    </row>
    <row r="39" spans="1:7" ht="36" customHeight="1" x14ac:dyDescent="0.25">
      <c r="A39" s="63" t="s">
        <v>21</v>
      </c>
      <c r="B39" s="63"/>
      <c r="C39" s="63"/>
      <c r="D39" s="63"/>
      <c r="E39" s="63"/>
      <c r="F39" s="63"/>
      <c r="G39" s="63"/>
    </row>
    <row r="40" spans="1:7" ht="36" customHeight="1" x14ac:dyDescent="0.25">
      <c r="A40" s="63" t="s">
        <v>22</v>
      </c>
      <c r="B40" s="63"/>
      <c r="C40" s="63"/>
      <c r="D40" s="63"/>
      <c r="E40" s="63"/>
      <c r="F40" s="63"/>
      <c r="G40" s="63"/>
    </row>
    <row r="41" spans="1:7" ht="30" customHeight="1" x14ac:dyDescent="0.25">
      <c r="A41" s="63" t="s">
        <v>23</v>
      </c>
      <c r="B41" s="63"/>
      <c r="C41" s="63"/>
      <c r="D41" s="63"/>
      <c r="E41" s="63"/>
      <c r="F41" s="63"/>
      <c r="G41" s="63"/>
    </row>
    <row r="42" spans="1:7" ht="18.75" customHeight="1" x14ac:dyDescent="0.25">
      <c r="A42" s="63" t="s">
        <v>24</v>
      </c>
      <c r="B42" s="63"/>
      <c r="C42" s="63"/>
      <c r="D42" s="63"/>
      <c r="E42" s="63"/>
      <c r="F42" s="63"/>
      <c r="G42" s="63"/>
    </row>
    <row r="43" spans="1:7" x14ac:dyDescent="0.25">
      <c r="A43" s="2"/>
      <c r="B43" s="2"/>
      <c r="C43" s="2"/>
      <c r="D43" s="2"/>
      <c r="E43" s="2"/>
      <c r="F43" s="2"/>
      <c r="G43" s="2"/>
    </row>
    <row r="44" spans="1:7" x14ac:dyDescent="0.25">
      <c r="A44" s="2"/>
      <c r="B44" s="23"/>
      <c r="C44" s="2"/>
      <c r="D44" s="2"/>
      <c r="E44" s="2"/>
      <c r="F44" s="2"/>
      <c r="G44" s="2"/>
    </row>
    <row r="45" spans="1:7" ht="15" customHeight="1" x14ac:dyDescent="0.25">
      <c r="A45" s="75" t="s">
        <v>25</v>
      </c>
      <c r="B45" s="75"/>
      <c r="C45" s="75"/>
      <c r="D45" s="75"/>
      <c r="E45" s="75"/>
      <c r="F45" s="75"/>
      <c r="G45" s="75"/>
    </row>
    <row r="46" spans="1:7" x14ac:dyDescent="0.25">
      <c r="A46" s="2"/>
      <c r="B46" s="24"/>
      <c r="C46" s="2"/>
      <c r="D46" s="2"/>
      <c r="E46" s="2"/>
      <c r="F46" s="2"/>
      <c r="G46" s="2"/>
    </row>
    <row r="47" spans="1:7" x14ac:dyDescent="0.25">
      <c r="A47" s="2"/>
      <c r="B47" s="24"/>
      <c r="C47" s="2"/>
      <c r="D47" s="2"/>
      <c r="E47" s="2"/>
      <c r="F47" s="2"/>
      <c r="G47" s="2"/>
    </row>
    <row r="48" spans="1:7" x14ac:dyDescent="0.25">
      <c r="A48" s="2"/>
      <c r="B48" s="24"/>
      <c r="C48" s="2"/>
      <c r="D48" s="2"/>
      <c r="E48" s="2"/>
      <c r="F48" s="2"/>
      <c r="G48" s="2"/>
    </row>
    <row r="49" spans="1:7" ht="15" customHeight="1" x14ac:dyDescent="0.25">
      <c r="A49" s="74" t="s">
        <v>26</v>
      </c>
      <c r="B49" s="74"/>
      <c r="C49" s="74"/>
      <c r="D49" s="74"/>
      <c r="E49" s="74"/>
      <c r="F49" s="74"/>
      <c r="G49" s="74"/>
    </row>
    <row r="50" spans="1:7" ht="17.25" customHeight="1" x14ac:dyDescent="0.25">
      <c r="A50" s="74" t="s">
        <v>27</v>
      </c>
      <c r="B50" s="74"/>
      <c r="C50" s="74"/>
      <c r="D50" s="74"/>
      <c r="E50" s="74"/>
      <c r="F50" s="74"/>
      <c r="G50" s="74"/>
    </row>
    <row r="51" spans="1:7" ht="17.25" customHeight="1" x14ac:dyDescent="0.25">
      <c r="A51" s="74" t="s">
        <v>28</v>
      </c>
      <c r="B51" s="74"/>
      <c r="C51" s="74"/>
      <c r="D51" s="74"/>
      <c r="E51" s="74"/>
      <c r="F51" s="74"/>
      <c r="G51" s="74"/>
    </row>
    <row r="52" spans="1:7" ht="17.25" customHeight="1" x14ac:dyDescent="0.25">
      <c r="A52" s="74" t="s">
        <v>29</v>
      </c>
      <c r="B52" s="74"/>
      <c r="C52" s="74"/>
      <c r="D52" s="74"/>
      <c r="E52" s="74"/>
      <c r="F52" s="74"/>
      <c r="G52" s="74"/>
    </row>
    <row r="53" spans="1:7" ht="17.25" customHeight="1" x14ac:dyDescent="0.25">
      <c r="A53" s="74" t="s">
        <v>30</v>
      </c>
      <c r="B53" s="74"/>
      <c r="C53" s="74"/>
      <c r="D53" s="74"/>
      <c r="E53" s="74"/>
      <c r="F53" s="74"/>
      <c r="G53" s="74"/>
    </row>
    <row r="54" spans="1:7" ht="17.25" customHeight="1" x14ac:dyDescent="0.25">
      <c r="A54" s="74" t="s">
        <v>31</v>
      </c>
      <c r="B54" s="74"/>
      <c r="C54" s="74"/>
      <c r="D54" s="74"/>
      <c r="E54" s="74"/>
      <c r="F54" s="74"/>
      <c r="G54" s="74"/>
    </row>
  </sheetData>
  <mergeCells count="30">
    <mergeCell ref="A53:G53"/>
    <mergeCell ref="A54:G54"/>
    <mergeCell ref="A40:G40"/>
    <mergeCell ref="A41:G41"/>
    <mergeCell ref="A42:G42"/>
    <mergeCell ref="A45:G45"/>
    <mergeCell ref="A49:G49"/>
    <mergeCell ref="A50:G50"/>
    <mergeCell ref="A51:G51"/>
    <mergeCell ref="A52:G52"/>
    <mergeCell ref="A13:C13"/>
    <mergeCell ref="A32:E32"/>
    <mergeCell ref="A33:D33"/>
    <mergeCell ref="D14:G14"/>
    <mergeCell ref="A15:C15"/>
    <mergeCell ref="A21:G21"/>
    <mergeCell ref="A18:E18"/>
    <mergeCell ref="A34:D34"/>
    <mergeCell ref="A35:D35"/>
    <mergeCell ref="A38:G38"/>
    <mergeCell ref="A39:G39"/>
    <mergeCell ref="A22:C22"/>
    <mergeCell ref="D23:G23"/>
    <mergeCell ref="A24:C24"/>
    <mergeCell ref="A29:E29"/>
    <mergeCell ref="A1:G1"/>
    <mergeCell ref="A3:G3"/>
    <mergeCell ref="A5:G5"/>
    <mergeCell ref="A9:G9"/>
    <mergeCell ref="A12:G1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E5F24-053C-44A6-835F-4C35652C0733}">
  <sheetPr>
    <pageSetUpPr fitToPage="1"/>
  </sheetPr>
  <dimension ref="A4:AN42"/>
  <sheetViews>
    <sheetView zoomScale="80" zoomScaleNormal="80" workbookViewId="0">
      <selection activeCell="AF42" sqref="A4:AF42"/>
    </sheetView>
  </sheetViews>
  <sheetFormatPr defaultRowHeight="15" x14ac:dyDescent="0.25"/>
  <cols>
    <col min="1" max="1" width="12.42578125" customWidth="1"/>
    <col min="2" max="2" width="25.140625" customWidth="1"/>
    <col min="4" max="4" width="11.28515625" customWidth="1"/>
    <col min="5" max="5" width="11.5703125" customWidth="1"/>
    <col min="6" max="6" width="11.5703125" bestFit="1" customWidth="1"/>
    <col min="8" max="8" width="10.5703125" customWidth="1"/>
    <col min="37" max="37" width="9.42578125" bestFit="1" customWidth="1"/>
    <col min="38" max="38" width="10.5703125" bestFit="1" customWidth="1"/>
  </cols>
  <sheetData>
    <row r="4" spans="1:39" x14ac:dyDescent="0.25">
      <c r="J4">
        <v>1</v>
      </c>
      <c r="M4">
        <v>2</v>
      </c>
      <c r="P4">
        <v>3</v>
      </c>
      <c r="S4">
        <v>4</v>
      </c>
      <c r="V4">
        <v>5</v>
      </c>
      <c r="Y4">
        <v>6</v>
      </c>
      <c r="AB4">
        <v>7</v>
      </c>
      <c r="AE4">
        <v>8</v>
      </c>
    </row>
    <row r="5" spans="1:39" ht="51" customHeight="1" x14ac:dyDescent="0.25">
      <c r="A5" s="60" t="s">
        <v>55</v>
      </c>
      <c r="B5" s="60"/>
      <c r="C5" s="60"/>
      <c r="D5" s="60"/>
      <c r="E5" s="60"/>
      <c r="F5" s="60"/>
      <c r="G5" s="60"/>
      <c r="H5" s="60"/>
      <c r="I5" s="77" t="s">
        <v>48</v>
      </c>
      <c r="J5" s="78"/>
      <c r="K5" s="79"/>
      <c r="L5" s="82" t="s">
        <v>78</v>
      </c>
      <c r="M5" s="83"/>
      <c r="N5" s="83"/>
      <c r="O5" s="82" t="s">
        <v>62</v>
      </c>
      <c r="P5" s="83"/>
      <c r="Q5" s="83"/>
      <c r="R5" s="82" t="s">
        <v>63</v>
      </c>
      <c r="S5" s="83"/>
      <c r="T5" s="83"/>
      <c r="U5" s="82" t="s">
        <v>64</v>
      </c>
      <c r="V5" s="83"/>
      <c r="W5" s="83"/>
      <c r="X5" s="82" t="s">
        <v>66</v>
      </c>
      <c r="Y5" s="83"/>
      <c r="Z5" s="83"/>
      <c r="AA5" s="82" t="s">
        <v>75</v>
      </c>
      <c r="AB5" s="83"/>
      <c r="AC5" s="83"/>
      <c r="AD5" s="85" t="s">
        <v>96</v>
      </c>
      <c r="AE5" s="86"/>
      <c r="AF5" s="95"/>
      <c r="AG5" s="111"/>
      <c r="AH5" s="112"/>
      <c r="AI5" s="112"/>
      <c r="AJ5" s="112"/>
      <c r="AK5" s="112"/>
      <c r="AL5" s="112"/>
    </row>
    <row r="6" spans="1:39" ht="45" x14ac:dyDescent="0.25">
      <c r="A6" s="5" t="s">
        <v>7</v>
      </c>
      <c r="B6" s="5" t="s">
        <v>8</v>
      </c>
      <c r="C6" s="5" t="s">
        <v>9</v>
      </c>
      <c r="D6" s="5" t="s">
        <v>51</v>
      </c>
      <c r="E6" s="5" t="s">
        <v>52</v>
      </c>
      <c r="F6" s="5" t="s">
        <v>53</v>
      </c>
      <c r="G6" s="5" t="s">
        <v>54</v>
      </c>
      <c r="H6" s="5" t="s">
        <v>57</v>
      </c>
      <c r="I6" s="5" t="s">
        <v>53</v>
      </c>
      <c r="J6" s="5" t="s">
        <v>54</v>
      </c>
      <c r="K6" s="5" t="s">
        <v>56</v>
      </c>
      <c r="L6" s="5" t="s">
        <v>53</v>
      </c>
      <c r="M6" s="5" t="s">
        <v>54</v>
      </c>
      <c r="N6" s="5" t="s">
        <v>56</v>
      </c>
      <c r="O6" s="5" t="s">
        <v>53</v>
      </c>
      <c r="P6" s="5" t="s">
        <v>54</v>
      </c>
      <c r="Q6" s="5" t="s">
        <v>56</v>
      </c>
      <c r="R6" s="5" t="s">
        <v>53</v>
      </c>
      <c r="S6" s="5" t="s">
        <v>54</v>
      </c>
      <c r="T6" s="5" t="s">
        <v>56</v>
      </c>
      <c r="U6" s="5" t="s">
        <v>53</v>
      </c>
      <c r="V6" s="5" t="s">
        <v>54</v>
      </c>
      <c r="W6" s="5" t="s">
        <v>56</v>
      </c>
      <c r="X6" s="5" t="s">
        <v>53</v>
      </c>
      <c r="Y6" s="5" t="s">
        <v>54</v>
      </c>
      <c r="Z6" s="5" t="s">
        <v>56</v>
      </c>
      <c r="AA6" s="5" t="s">
        <v>53</v>
      </c>
      <c r="AB6" s="5" t="s">
        <v>54</v>
      </c>
      <c r="AC6" s="5" t="s">
        <v>56</v>
      </c>
      <c r="AD6" s="5" t="s">
        <v>53</v>
      </c>
      <c r="AE6" s="5" t="s">
        <v>54</v>
      </c>
      <c r="AF6" s="53" t="s">
        <v>56</v>
      </c>
      <c r="AG6" s="51"/>
      <c r="AH6" s="88"/>
      <c r="AI6" s="88"/>
      <c r="AJ6" s="88"/>
      <c r="AK6" s="88"/>
      <c r="AL6" s="88"/>
    </row>
    <row r="7" spans="1:39" ht="22.5" x14ac:dyDescent="0.25">
      <c r="A7" s="6">
        <v>1</v>
      </c>
      <c r="B7" s="7" t="s">
        <v>43</v>
      </c>
      <c r="C7" s="6" t="s">
        <v>11</v>
      </c>
      <c r="D7" s="6">
        <v>3</v>
      </c>
      <c r="E7" s="6">
        <v>36</v>
      </c>
      <c r="F7" s="38">
        <f>TRUNC(((338.32+210+300+260.27+245.55+569.68)/6),2)</f>
        <v>320.63</v>
      </c>
      <c r="G7" s="38">
        <f>D7*F7</f>
        <v>961.89</v>
      </c>
      <c r="H7" s="48">
        <f>12*G7</f>
        <v>11542.68</v>
      </c>
      <c r="I7" s="28" t="s">
        <v>49</v>
      </c>
      <c r="J7" s="6" t="s">
        <v>49</v>
      </c>
      <c r="K7" s="19" t="s">
        <v>49</v>
      </c>
      <c r="L7" s="33"/>
      <c r="M7" s="33">
        <v>338.32</v>
      </c>
      <c r="N7" s="33"/>
      <c r="O7" s="33"/>
      <c r="P7" s="33">
        <v>210</v>
      </c>
      <c r="Q7" s="33"/>
      <c r="R7" s="33"/>
      <c r="S7" s="33">
        <v>300</v>
      </c>
      <c r="T7" s="33"/>
      <c r="U7" s="33"/>
      <c r="V7" s="33">
        <v>260.27</v>
      </c>
      <c r="W7" s="33"/>
      <c r="X7" s="33"/>
      <c r="Y7" s="33">
        <v>245.55</v>
      </c>
      <c r="Z7" s="33"/>
      <c r="AA7" s="33" t="s">
        <v>49</v>
      </c>
      <c r="AB7" s="33" t="s">
        <v>49</v>
      </c>
      <c r="AC7" s="33" t="s">
        <v>49</v>
      </c>
      <c r="AD7" s="33"/>
      <c r="AE7" s="33">
        <v>569.67999999999995</v>
      </c>
      <c r="AF7" s="96"/>
      <c r="AG7" s="52"/>
      <c r="AH7" s="89"/>
      <c r="AI7" s="89"/>
      <c r="AJ7" s="88"/>
      <c r="AK7" s="89"/>
      <c r="AL7" s="89"/>
    </row>
    <row r="8" spans="1:39" ht="22.5" x14ac:dyDescent="0.25">
      <c r="A8" s="6">
        <v>2</v>
      </c>
      <c r="B8" s="7" t="s">
        <v>33</v>
      </c>
      <c r="C8" s="6" t="s">
        <v>11</v>
      </c>
      <c r="D8" s="6">
        <v>14</v>
      </c>
      <c r="E8" s="6">
        <v>168</v>
      </c>
      <c r="F8" s="45">
        <f>TRUNC(((2.99+3+5)/3),2)</f>
        <v>3.66</v>
      </c>
      <c r="G8" s="38">
        <f>D8*F8</f>
        <v>51.24</v>
      </c>
      <c r="H8" s="48">
        <f>12*G8</f>
        <v>614.88</v>
      </c>
      <c r="I8" s="28" t="s">
        <v>49</v>
      </c>
      <c r="J8" s="6" t="s">
        <v>49</v>
      </c>
      <c r="K8" s="19" t="s">
        <v>49</v>
      </c>
      <c r="L8" s="44">
        <v>2.99</v>
      </c>
      <c r="M8" s="44"/>
      <c r="N8" s="44"/>
      <c r="O8" s="44">
        <v>3</v>
      </c>
      <c r="P8" s="33"/>
      <c r="Q8" s="33"/>
      <c r="R8" s="43" t="s">
        <v>79</v>
      </c>
      <c r="S8" s="33"/>
      <c r="T8" s="33"/>
      <c r="U8" s="41">
        <v>0</v>
      </c>
      <c r="V8" s="33"/>
      <c r="W8" s="33"/>
      <c r="X8" s="33">
        <v>5</v>
      </c>
      <c r="Y8" s="33"/>
      <c r="Z8" s="33"/>
      <c r="AA8" s="41" t="s">
        <v>49</v>
      </c>
      <c r="AB8" s="33" t="s">
        <v>49</v>
      </c>
      <c r="AC8" s="33" t="s">
        <v>49</v>
      </c>
      <c r="AD8" s="33">
        <v>0</v>
      </c>
      <c r="AE8" s="33"/>
      <c r="AF8" s="96"/>
      <c r="AG8" s="52"/>
      <c r="AH8" s="89"/>
      <c r="AI8" s="89"/>
      <c r="AJ8" s="89"/>
      <c r="AK8" s="89"/>
      <c r="AL8" s="89"/>
    </row>
    <row r="9" spans="1:39" x14ac:dyDescent="0.25">
      <c r="A9" s="15" t="s">
        <v>14</v>
      </c>
      <c r="AG9" s="89"/>
      <c r="AH9" s="89"/>
      <c r="AI9" s="89"/>
      <c r="AJ9" s="88"/>
      <c r="AK9" s="89"/>
      <c r="AL9" s="89"/>
    </row>
    <row r="10" spans="1:39" x14ac:dyDescent="0.25">
      <c r="AG10" s="89"/>
      <c r="AH10" s="89"/>
      <c r="AI10" s="89"/>
      <c r="AJ10" s="88"/>
      <c r="AK10" s="89"/>
      <c r="AL10" s="89"/>
    </row>
    <row r="11" spans="1:39" ht="50.25" customHeight="1" x14ac:dyDescent="0.25">
      <c r="A11" s="60" t="s">
        <v>95</v>
      </c>
      <c r="B11" s="60"/>
      <c r="C11" s="60"/>
      <c r="D11" s="60"/>
      <c r="E11" s="60"/>
      <c r="F11" s="60"/>
      <c r="G11" s="60"/>
      <c r="H11" s="60"/>
      <c r="I11" s="77" t="s">
        <v>48</v>
      </c>
      <c r="J11" s="78"/>
      <c r="K11" s="79"/>
      <c r="L11" s="82" t="s">
        <v>78</v>
      </c>
      <c r="M11" s="83"/>
      <c r="N11" s="83"/>
      <c r="O11" s="82" t="s">
        <v>62</v>
      </c>
      <c r="P11" s="83"/>
      <c r="Q11" s="83"/>
      <c r="R11" s="82" t="s">
        <v>63</v>
      </c>
      <c r="S11" s="83"/>
      <c r="T11" s="83"/>
      <c r="U11" s="82" t="s">
        <v>64</v>
      </c>
      <c r="V11" s="83"/>
      <c r="W11" s="83"/>
      <c r="X11" s="82" t="s">
        <v>66</v>
      </c>
      <c r="Y11" s="83"/>
      <c r="Z11" s="83"/>
      <c r="AA11" s="82" t="s">
        <v>75</v>
      </c>
      <c r="AB11" s="83"/>
      <c r="AC11" s="83"/>
      <c r="AD11" s="85" t="s">
        <v>96</v>
      </c>
      <c r="AE11" s="86"/>
      <c r="AF11" s="95"/>
      <c r="AG11" s="52"/>
      <c r="AH11" s="89"/>
      <c r="AI11" s="89"/>
      <c r="AJ11" s="88"/>
      <c r="AK11" s="89"/>
      <c r="AL11" s="89"/>
    </row>
    <row r="12" spans="1:39" ht="45" x14ac:dyDescent="0.25">
      <c r="A12" s="5" t="s">
        <v>7</v>
      </c>
      <c r="B12" s="37" t="s">
        <v>8</v>
      </c>
      <c r="C12" s="37" t="s">
        <v>9</v>
      </c>
      <c r="D12" s="5" t="s">
        <v>59</v>
      </c>
      <c r="E12" s="5" t="s">
        <v>52</v>
      </c>
      <c r="F12" s="5" t="s">
        <v>47</v>
      </c>
      <c r="G12" s="5" t="s">
        <v>54</v>
      </c>
      <c r="H12" s="5" t="s">
        <v>60</v>
      </c>
      <c r="I12" s="5" t="s">
        <v>53</v>
      </c>
      <c r="J12" s="5" t="s">
        <v>54</v>
      </c>
      <c r="K12" s="5" t="s">
        <v>56</v>
      </c>
      <c r="L12" s="5" t="s">
        <v>53</v>
      </c>
      <c r="M12" s="5" t="s">
        <v>54</v>
      </c>
      <c r="N12" s="5" t="s">
        <v>56</v>
      </c>
      <c r="O12" s="5" t="s">
        <v>53</v>
      </c>
      <c r="P12" s="5" t="s">
        <v>54</v>
      </c>
      <c r="Q12" s="5" t="s">
        <v>56</v>
      </c>
      <c r="R12" s="5" t="s">
        <v>53</v>
      </c>
      <c r="S12" s="5" t="s">
        <v>54</v>
      </c>
      <c r="T12" s="5" t="s">
        <v>56</v>
      </c>
      <c r="U12" s="5" t="s">
        <v>53</v>
      </c>
      <c r="V12" s="5" t="s">
        <v>54</v>
      </c>
      <c r="W12" s="5" t="s">
        <v>56</v>
      </c>
      <c r="X12" s="5" t="s">
        <v>53</v>
      </c>
      <c r="Y12" s="5" t="s">
        <v>54</v>
      </c>
      <c r="Z12" s="5" t="s">
        <v>56</v>
      </c>
      <c r="AA12" s="5" t="s">
        <v>53</v>
      </c>
      <c r="AB12" s="5" t="s">
        <v>54</v>
      </c>
      <c r="AC12" s="5" t="s">
        <v>56</v>
      </c>
      <c r="AD12" s="5" t="s">
        <v>53</v>
      </c>
      <c r="AE12" s="5" t="s">
        <v>54</v>
      </c>
      <c r="AF12" s="53" t="s">
        <v>56</v>
      </c>
      <c r="AG12" s="52"/>
      <c r="AH12" s="89"/>
      <c r="AI12" s="89"/>
      <c r="AJ12" s="88"/>
      <c r="AK12" s="89"/>
      <c r="AL12" s="89"/>
    </row>
    <row r="13" spans="1:39" ht="33.75" customHeight="1" x14ac:dyDescent="0.25">
      <c r="A13" s="6">
        <v>3</v>
      </c>
      <c r="B13" s="16" t="s">
        <v>36</v>
      </c>
      <c r="C13" s="6" t="s">
        <v>58</v>
      </c>
      <c r="D13" s="6">
        <v>770</v>
      </c>
      <c r="E13" s="32">
        <v>9240</v>
      </c>
      <c r="F13" s="39">
        <f>TRUNC(((0.01+0.12+0.04+0.01+0.18+0.06+0.02)/7),2)</f>
        <v>0.06</v>
      </c>
      <c r="G13" s="39">
        <f>D13*F13</f>
        <v>46.199999999999996</v>
      </c>
      <c r="H13" s="39">
        <f>12*G13</f>
        <v>554.4</v>
      </c>
      <c r="I13" s="30">
        <v>0.01</v>
      </c>
      <c r="J13" s="30"/>
      <c r="K13" s="30"/>
      <c r="L13" s="30">
        <v>0.12</v>
      </c>
      <c r="M13" s="30"/>
      <c r="N13" s="30"/>
      <c r="O13" s="30">
        <v>0.04</v>
      </c>
      <c r="P13" s="30"/>
      <c r="Q13" s="30"/>
      <c r="R13" s="46">
        <v>2.0000000000000001E-4</v>
      </c>
      <c r="S13" s="30"/>
      <c r="T13" s="30"/>
      <c r="U13" s="30">
        <v>0.01</v>
      </c>
      <c r="V13" s="30"/>
      <c r="W13" s="30"/>
      <c r="X13" s="30" t="s">
        <v>67</v>
      </c>
      <c r="Y13" s="30"/>
      <c r="Z13" s="30"/>
      <c r="AA13" s="30">
        <v>0.06</v>
      </c>
      <c r="AB13" s="30"/>
      <c r="AC13" s="30"/>
      <c r="AD13" s="33">
        <v>0.02</v>
      </c>
      <c r="AE13" s="50"/>
      <c r="AF13" s="96"/>
      <c r="AG13" s="52"/>
      <c r="AH13" s="89"/>
      <c r="AI13" s="89"/>
      <c r="AJ13" s="88"/>
      <c r="AK13" s="89"/>
      <c r="AL13" s="89"/>
    </row>
    <row r="14" spans="1:39" ht="33.75" customHeight="1" x14ac:dyDescent="0.25">
      <c r="A14" s="6">
        <v>4</v>
      </c>
      <c r="B14" s="16" t="s">
        <v>37</v>
      </c>
      <c r="C14" s="6" t="s">
        <v>58</v>
      </c>
      <c r="D14" s="6">
        <v>822</v>
      </c>
      <c r="E14" s="32">
        <v>9864</v>
      </c>
      <c r="F14" s="39">
        <f>TRUNC(((0.05+0.34+0.03+0.0345+0.04+0.3+0.16+0.13)/8),2)</f>
        <v>0.13</v>
      </c>
      <c r="G14" s="39">
        <f>D14*F14</f>
        <v>106.86</v>
      </c>
      <c r="H14" s="39">
        <f>12*G14</f>
        <v>1282.32</v>
      </c>
      <c r="I14" s="30">
        <v>0.05</v>
      </c>
      <c r="J14" s="30"/>
      <c r="K14" s="30"/>
      <c r="L14" s="30">
        <v>0.34</v>
      </c>
      <c r="M14" s="30"/>
      <c r="N14" s="30"/>
      <c r="O14" s="30">
        <v>0.03</v>
      </c>
      <c r="P14" s="30"/>
      <c r="Q14" s="30"/>
      <c r="R14" s="30">
        <v>3.4500000000000003E-2</v>
      </c>
      <c r="S14" s="30"/>
      <c r="T14" s="30"/>
      <c r="U14" s="30">
        <v>0.04</v>
      </c>
      <c r="V14" s="30"/>
      <c r="W14" s="30"/>
      <c r="X14" s="31">
        <v>0.3</v>
      </c>
      <c r="Y14" s="30"/>
      <c r="Z14" s="30"/>
      <c r="AA14" s="31">
        <v>0.16</v>
      </c>
      <c r="AB14" s="30"/>
      <c r="AC14" s="30"/>
      <c r="AD14" s="33">
        <v>0.13</v>
      </c>
      <c r="AE14" s="50"/>
      <c r="AF14" s="96"/>
      <c r="AG14" s="52"/>
      <c r="AH14" s="89"/>
      <c r="AI14" s="89"/>
      <c r="AJ14" s="88"/>
      <c r="AK14" s="89"/>
      <c r="AL14" s="89"/>
    </row>
    <row r="15" spans="1:39" ht="56.25" customHeight="1" x14ac:dyDescent="0.25">
      <c r="A15" s="94">
        <v>5</v>
      </c>
      <c r="B15" s="16" t="s">
        <v>38</v>
      </c>
      <c r="C15" s="6" t="s">
        <v>58</v>
      </c>
      <c r="D15" s="6">
        <v>500</v>
      </c>
      <c r="E15" s="32">
        <v>6000</v>
      </c>
      <c r="F15" s="39">
        <f>TRUNC(((0.05+0.04+0.0262+0.03+0.24+0.2+0.09)/7),2)</f>
        <v>0.09</v>
      </c>
      <c r="G15" s="39">
        <f>D15*F15</f>
        <v>45</v>
      </c>
      <c r="H15" s="39">
        <f>12*G15</f>
        <v>540</v>
      </c>
      <c r="I15" s="30">
        <v>0.05</v>
      </c>
      <c r="J15" s="30"/>
      <c r="K15" s="30"/>
      <c r="L15" s="47" t="s">
        <v>68</v>
      </c>
      <c r="M15" s="30"/>
      <c r="N15" s="30"/>
      <c r="O15" s="30" t="s">
        <v>69</v>
      </c>
      <c r="P15" s="30"/>
      <c r="Q15" s="30"/>
      <c r="R15" s="30" t="s">
        <v>70</v>
      </c>
      <c r="S15" s="30"/>
      <c r="T15" s="30"/>
      <c r="U15" s="30" t="s">
        <v>71</v>
      </c>
      <c r="V15" s="30"/>
      <c r="W15" s="30"/>
      <c r="X15" s="30" t="s">
        <v>72</v>
      </c>
      <c r="Y15" s="30"/>
      <c r="Z15" s="30"/>
      <c r="AA15" s="30" t="s">
        <v>74</v>
      </c>
      <c r="AB15" s="30"/>
      <c r="AC15" s="30"/>
      <c r="AD15" s="33" t="s">
        <v>97</v>
      </c>
      <c r="AE15" s="50"/>
      <c r="AF15" s="96"/>
      <c r="AG15" s="99"/>
      <c r="AH15" s="90"/>
      <c r="AI15" s="90"/>
      <c r="AJ15" s="93"/>
      <c r="AK15" s="90"/>
      <c r="AL15" s="89"/>
      <c r="AM15" s="3"/>
    </row>
    <row r="16" spans="1:39" ht="33.75" customHeight="1" x14ac:dyDescent="0.25">
      <c r="A16" s="6">
        <v>6</v>
      </c>
      <c r="B16" s="16" t="s">
        <v>39</v>
      </c>
      <c r="C16" s="6" t="s">
        <v>58</v>
      </c>
      <c r="D16" s="6">
        <v>2</v>
      </c>
      <c r="E16" s="32">
        <v>24</v>
      </c>
      <c r="F16" s="39">
        <f>TRUNC(((0.7+0.81+0.84+1.79+1.83)/5),2)</f>
        <v>1.19</v>
      </c>
      <c r="G16" s="39">
        <f>D16*F16</f>
        <v>2.38</v>
      </c>
      <c r="H16" s="39">
        <f>12*G16</f>
        <v>28.56</v>
      </c>
      <c r="I16" s="30" t="s">
        <v>49</v>
      </c>
      <c r="J16" s="30" t="s">
        <v>49</v>
      </c>
      <c r="K16" s="30" t="s">
        <v>49</v>
      </c>
      <c r="L16" s="30" t="s">
        <v>49</v>
      </c>
      <c r="M16" s="30" t="s">
        <v>49</v>
      </c>
      <c r="N16" s="30" t="s">
        <v>49</v>
      </c>
      <c r="O16" s="31">
        <v>0.7</v>
      </c>
      <c r="P16" s="30"/>
      <c r="Q16" s="30"/>
      <c r="R16" s="42">
        <v>0.8105</v>
      </c>
      <c r="S16" s="30"/>
      <c r="T16" s="30"/>
      <c r="U16" s="31">
        <v>0.84</v>
      </c>
      <c r="V16" s="30"/>
      <c r="W16" s="30"/>
      <c r="X16" s="31">
        <v>0</v>
      </c>
      <c r="Y16" s="30"/>
      <c r="Z16" s="30"/>
      <c r="AA16" s="31" t="s">
        <v>76</v>
      </c>
      <c r="AB16" s="30"/>
      <c r="AC16" s="30"/>
      <c r="AD16" s="33">
        <v>1.83</v>
      </c>
      <c r="AE16" s="50"/>
      <c r="AF16" s="96"/>
      <c r="AG16" s="99"/>
      <c r="AH16" s="90"/>
      <c r="AI16" s="90"/>
      <c r="AJ16" s="93"/>
      <c r="AK16" s="90"/>
      <c r="AL16" s="89"/>
      <c r="AM16" s="34"/>
    </row>
    <row r="17" spans="1:40" x14ac:dyDescent="0.25">
      <c r="I17" s="29"/>
      <c r="J17" s="29"/>
      <c r="K17" s="29"/>
      <c r="L17" s="29"/>
      <c r="M17" s="29"/>
      <c r="N17" s="29"/>
      <c r="W17" s="40"/>
      <c r="X17" s="40"/>
      <c r="AG17" s="97"/>
      <c r="AH17" s="97"/>
      <c r="AI17" s="98"/>
      <c r="AJ17" s="91"/>
      <c r="AK17" s="91"/>
      <c r="AL17" s="92"/>
    </row>
    <row r="18" spans="1:40" x14ac:dyDescent="0.25">
      <c r="A18" s="100" t="s">
        <v>105</v>
      </c>
      <c r="B18" s="100"/>
      <c r="C18" s="100"/>
      <c r="D18" s="100"/>
      <c r="E18" s="100"/>
      <c r="F18" s="100"/>
      <c r="G18" s="100"/>
      <c r="H18" s="100"/>
      <c r="I18" s="100"/>
      <c r="J18" s="100"/>
      <c r="K18" s="100"/>
      <c r="L18" s="100"/>
      <c r="M18" s="100"/>
      <c r="N18" s="100"/>
      <c r="Q18" s="35"/>
      <c r="R18" s="25"/>
      <c r="S18" s="27"/>
      <c r="T18" s="25"/>
      <c r="U18" s="25"/>
      <c r="V18" s="25"/>
      <c r="W18" s="40"/>
      <c r="X18" s="40"/>
      <c r="AG18" s="97"/>
      <c r="AH18" s="97"/>
      <c r="AI18" s="97"/>
    </row>
    <row r="19" spans="1:40" x14ac:dyDescent="0.25">
      <c r="A19" s="110" t="s">
        <v>115</v>
      </c>
      <c r="B19" s="102" t="s">
        <v>107</v>
      </c>
      <c r="C19" s="102"/>
      <c r="D19" s="102"/>
      <c r="E19" s="102"/>
      <c r="F19" s="102"/>
      <c r="G19" s="102"/>
      <c r="H19" s="102"/>
      <c r="I19" s="102"/>
      <c r="J19" s="102"/>
      <c r="K19" s="102"/>
      <c r="L19" s="102"/>
      <c r="M19" s="102"/>
      <c r="N19" s="102"/>
      <c r="Q19" s="35"/>
      <c r="R19" s="25"/>
      <c r="S19" s="27"/>
      <c r="T19" s="25"/>
      <c r="U19" s="36"/>
      <c r="V19" s="25"/>
      <c r="W19" s="40"/>
      <c r="X19" s="40"/>
    </row>
    <row r="20" spans="1:40" x14ac:dyDescent="0.25">
      <c r="A20" s="110" t="s">
        <v>115</v>
      </c>
      <c r="B20" s="102" t="s">
        <v>108</v>
      </c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97"/>
      <c r="AI20" s="80"/>
      <c r="AJ20" s="81"/>
      <c r="AK20" s="81"/>
      <c r="AL20" s="80"/>
      <c r="AM20" s="81"/>
      <c r="AN20" s="81"/>
    </row>
    <row r="21" spans="1:40" x14ac:dyDescent="0.25">
      <c r="A21" s="101" t="s">
        <v>106</v>
      </c>
      <c r="B21" s="103" t="s">
        <v>109</v>
      </c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97"/>
      <c r="AI21" s="34"/>
      <c r="AJ21" s="34"/>
      <c r="AK21" s="34"/>
      <c r="AL21" s="34"/>
      <c r="AM21" s="34"/>
      <c r="AN21" s="34"/>
    </row>
    <row r="22" spans="1:40" ht="27" customHeight="1" x14ac:dyDescent="0.25">
      <c r="A22" s="101" t="s">
        <v>106</v>
      </c>
      <c r="B22" s="102" t="s">
        <v>110</v>
      </c>
      <c r="C22" s="102"/>
      <c r="D22" s="102"/>
      <c r="E22" s="102"/>
      <c r="F22" s="102"/>
      <c r="G22" s="102"/>
      <c r="H22" s="102"/>
      <c r="I22" s="102"/>
      <c r="J22" s="102"/>
      <c r="K22" s="102"/>
      <c r="L22" s="102"/>
      <c r="M22" s="102"/>
      <c r="N22" s="102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97"/>
    </row>
    <row r="23" spans="1:40" x14ac:dyDescent="0.25">
      <c r="A23" s="101" t="s">
        <v>106</v>
      </c>
      <c r="B23" s="102" t="s">
        <v>111</v>
      </c>
      <c r="C23" s="102"/>
      <c r="D23" s="102"/>
      <c r="E23" s="102"/>
      <c r="F23" s="102"/>
      <c r="G23" s="102"/>
      <c r="H23" s="102"/>
      <c r="I23" s="102"/>
      <c r="J23" s="102"/>
      <c r="K23" s="102"/>
      <c r="L23" s="102"/>
      <c r="M23" s="102"/>
      <c r="N23" s="102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97"/>
    </row>
    <row r="24" spans="1:40" ht="16.5" customHeight="1" x14ac:dyDescent="0.25">
      <c r="A24" s="100"/>
      <c r="B24" s="100"/>
      <c r="C24" s="100"/>
      <c r="D24" s="100"/>
      <c r="E24" s="100"/>
      <c r="F24" s="100"/>
      <c r="G24" s="100"/>
      <c r="H24" s="100"/>
      <c r="I24" s="100"/>
      <c r="J24" s="100"/>
      <c r="K24" s="100"/>
      <c r="L24" s="100"/>
      <c r="M24" s="100"/>
      <c r="N24" s="100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97"/>
    </row>
    <row r="25" spans="1:40" ht="30" customHeight="1" x14ac:dyDescent="0.25">
      <c r="A25" s="104" t="s">
        <v>112</v>
      </c>
      <c r="B25" s="102" t="s">
        <v>113</v>
      </c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97"/>
    </row>
    <row r="26" spans="1:40" ht="30" customHeight="1" x14ac:dyDescent="0.25">
      <c r="A26" s="100"/>
      <c r="B26" s="102" t="s">
        <v>114</v>
      </c>
      <c r="C26" s="102"/>
      <c r="D26" s="102"/>
      <c r="E26" s="102"/>
      <c r="F26" s="102"/>
      <c r="G26" s="102"/>
      <c r="H26" s="102"/>
      <c r="I26" s="102"/>
      <c r="J26" s="102"/>
      <c r="K26" s="102"/>
      <c r="L26" s="102"/>
      <c r="M26" s="102"/>
      <c r="N26" s="102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97"/>
    </row>
    <row r="27" spans="1:40" x14ac:dyDescent="0.25">
      <c r="A27" s="100"/>
      <c r="B27" s="100"/>
      <c r="C27" s="100"/>
      <c r="D27" s="100"/>
      <c r="E27" s="100"/>
      <c r="F27" s="100"/>
      <c r="G27" s="100"/>
      <c r="H27" s="100"/>
      <c r="I27" s="100"/>
      <c r="J27" s="100"/>
      <c r="K27" s="100"/>
      <c r="L27" s="100"/>
      <c r="M27" s="100"/>
      <c r="N27" s="100"/>
    </row>
    <row r="28" spans="1:40" x14ac:dyDescent="0.25">
      <c r="A28" s="84" t="s">
        <v>50</v>
      </c>
      <c r="B28" s="84"/>
    </row>
    <row r="29" spans="1:40" ht="36" customHeight="1" x14ac:dyDescent="0.25">
      <c r="A29" s="30">
        <v>1</v>
      </c>
      <c r="B29" s="76" t="s">
        <v>84</v>
      </c>
      <c r="C29" s="76"/>
      <c r="D29" s="76"/>
      <c r="E29" s="107" t="s">
        <v>61</v>
      </c>
      <c r="F29" s="108"/>
      <c r="G29" s="108"/>
      <c r="H29" s="108"/>
      <c r="I29" s="108"/>
      <c r="J29" s="108"/>
      <c r="K29" s="108"/>
      <c r="L29" s="108"/>
      <c r="M29" s="108"/>
      <c r="N29" s="109"/>
    </row>
    <row r="30" spans="1:40" ht="45" customHeight="1" x14ac:dyDescent="0.25">
      <c r="A30" s="30" t="s">
        <v>91</v>
      </c>
      <c r="B30" s="76" t="s">
        <v>85</v>
      </c>
      <c r="C30" s="76"/>
      <c r="D30" s="76"/>
      <c r="E30" s="107" t="s">
        <v>104</v>
      </c>
      <c r="F30" s="108"/>
      <c r="G30" s="108"/>
      <c r="H30" s="108"/>
      <c r="I30" s="108"/>
      <c r="J30" s="108"/>
      <c r="K30" s="108"/>
      <c r="L30" s="108"/>
      <c r="M30" s="108"/>
      <c r="N30" s="109"/>
    </row>
    <row r="31" spans="1:40" ht="35.25" customHeight="1" x14ac:dyDescent="0.25">
      <c r="A31" s="30" t="s">
        <v>102</v>
      </c>
      <c r="B31" s="76" t="s">
        <v>86</v>
      </c>
      <c r="C31" s="76"/>
      <c r="D31" s="76"/>
      <c r="E31" s="107" t="s">
        <v>100</v>
      </c>
      <c r="F31" s="108"/>
      <c r="G31" s="108"/>
      <c r="H31" s="108"/>
      <c r="I31" s="108"/>
      <c r="J31" s="108"/>
      <c r="K31" s="108"/>
      <c r="L31" s="108"/>
      <c r="M31" s="108"/>
      <c r="N31" s="109"/>
    </row>
    <row r="32" spans="1:40" ht="80.25" customHeight="1" x14ac:dyDescent="0.25">
      <c r="A32" s="30" t="s">
        <v>101</v>
      </c>
      <c r="B32" s="76" t="s">
        <v>87</v>
      </c>
      <c r="C32" s="76"/>
      <c r="D32" s="76"/>
      <c r="E32" s="107" t="s">
        <v>103</v>
      </c>
      <c r="F32" s="108"/>
      <c r="G32" s="108"/>
      <c r="H32" s="108"/>
      <c r="I32" s="108"/>
      <c r="J32" s="108"/>
      <c r="K32" s="108"/>
      <c r="L32" s="108"/>
      <c r="M32" s="108"/>
      <c r="N32" s="109"/>
    </row>
    <row r="33" spans="1:14" ht="35.25" customHeight="1" x14ac:dyDescent="0.25">
      <c r="A33" s="30" t="s">
        <v>92</v>
      </c>
      <c r="B33" s="76" t="s">
        <v>88</v>
      </c>
      <c r="C33" s="76"/>
      <c r="D33" s="76"/>
      <c r="E33" s="107" t="s">
        <v>65</v>
      </c>
      <c r="F33" s="108"/>
      <c r="G33" s="108"/>
      <c r="H33" s="108"/>
      <c r="I33" s="108"/>
      <c r="J33" s="108"/>
      <c r="K33" s="108"/>
      <c r="L33" s="108"/>
      <c r="M33" s="108"/>
      <c r="N33" s="109"/>
    </row>
    <row r="34" spans="1:14" ht="62.25" customHeight="1" x14ac:dyDescent="0.25">
      <c r="A34" s="30" t="s">
        <v>93</v>
      </c>
      <c r="B34" s="76" t="s">
        <v>89</v>
      </c>
      <c r="C34" s="76"/>
      <c r="D34" s="76"/>
      <c r="E34" s="107" t="s">
        <v>73</v>
      </c>
      <c r="F34" s="108"/>
      <c r="G34" s="108"/>
      <c r="H34" s="108"/>
      <c r="I34" s="108"/>
      <c r="J34" s="108"/>
      <c r="K34" s="108"/>
      <c r="L34" s="108"/>
      <c r="M34" s="108"/>
      <c r="N34" s="109"/>
    </row>
    <row r="35" spans="1:14" ht="62.25" customHeight="1" x14ac:dyDescent="0.25">
      <c r="A35" s="30" t="s">
        <v>94</v>
      </c>
      <c r="B35" s="76" t="s">
        <v>90</v>
      </c>
      <c r="C35" s="76"/>
      <c r="D35" s="76"/>
      <c r="E35" s="107" t="s">
        <v>77</v>
      </c>
      <c r="F35" s="108"/>
      <c r="G35" s="108"/>
      <c r="H35" s="108"/>
      <c r="I35" s="108"/>
      <c r="J35" s="108"/>
      <c r="K35" s="108"/>
      <c r="L35" s="108"/>
      <c r="M35" s="108"/>
      <c r="N35" s="109"/>
    </row>
    <row r="37" spans="1:14" x14ac:dyDescent="0.25">
      <c r="A37" s="113" t="s">
        <v>116</v>
      </c>
      <c r="B37" s="114">
        <f ca="1">TODAY()</f>
        <v>46002</v>
      </c>
      <c r="C37" s="114"/>
      <c r="D37" s="115"/>
      <c r="E37" s="115"/>
      <c r="F37" s="100"/>
      <c r="G37" s="100"/>
      <c r="H37" s="100"/>
      <c r="I37" s="100"/>
      <c r="J37" s="100"/>
      <c r="K37" s="100"/>
      <c r="L37" s="100"/>
    </row>
    <row r="38" spans="1:14" x14ac:dyDescent="0.25">
      <c r="A38" s="100"/>
      <c r="B38" s="100"/>
      <c r="C38" s="100"/>
      <c r="D38" s="100"/>
      <c r="E38" s="100"/>
      <c r="F38" s="100"/>
      <c r="G38" s="100"/>
      <c r="H38" s="100"/>
      <c r="I38" s="100"/>
      <c r="J38" s="100"/>
      <c r="K38" s="100"/>
      <c r="L38" s="100"/>
    </row>
    <row r="39" spans="1:14" x14ac:dyDescent="0.25">
      <c r="A39" s="105"/>
      <c r="B39" s="105"/>
      <c r="C39" s="105"/>
      <c r="D39" s="105"/>
      <c r="E39" s="105"/>
      <c r="F39" s="105"/>
      <c r="G39" s="105"/>
      <c r="H39" s="105"/>
      <c r="I39" s="105"/>
      <c r="J39" s="105"/>
      <c r="K39" s="105"/>
      <c r="L39" s="105"/>
    </row>
    <row r="40" spans="1:14" x14ac:dyDescent="0.25">
      <c r="A40" s="105"/>
      <c r="B40" s="105"/>
      <c r="C40" s="105"/>
      <c r="D40" s="105"/>
      <c r="E40" s="116"/>
      <c r="F40" s="116"/>
      <c r="G40" s="116"/>
      <c r="H40" s="105"/>
      <c r="I40" s="105"/>
      <c r="J40" s="116"/>
      <c r="K40" s="116"/>
      <c r="L40" s="116"/>
    </row>
    <row r="41" spans="1:14" x14ac:dyDescent="0.25">
      <c r="A41" s="105"/>
      <c r="B41" s="105"/>
      <c r="C41" s="105"/>
      <c r="D41" s="105"/>
      <c r="E41" s="105" t="s">
        <v>117</v>
      </c>
      <c r="F41" s="105"/>
      <c r="G41" s="105"/>
      <c r="H41" s="105"/>
      <c r="I41" s="105"/>
      <c r="J41" s="105" t="s">
        <v>118</v>
      </c>
      <c r="K41" s="105"/>
      <c r="L41" s="105"/>
    </row>
    <row r="42" spans="1:14" x14ac:dyDescent="0.25">
      <c r="A42" s="105"/>
      <c r="B42" s="105"/>
      <c r="C42" s="105"/>
      <c r="D42" s="105"/>
      <c r="E42" s="105" t="s">
        <v>119</v>
      </c>
      <c r="F42" s="105"/>
      <c r="G42" s="105"/>
      <c r="H42" s="105"/>
      <c r="I42" s="105"/>
      <c r="J42" s="105" t="s">
        <v>119</v>
      </c>
      <c r="K42" s="105"/>
      <c r="L42" s="105"/>
    </row>
  </sheetData>
  <mergeCells count="43">
    <mergeCell ref="B19:N19"/>
    <mergeCell ref="B20:N20"/>
    <mergeCell ref="B21:N21"/>
    <mergeCell ref="B22:N22"/>
    <mergeCell ref="B23:N23"/>
    <mergeCell ref="B25:N25"/>
    <mergeCell ref="B26:N26"/>
    <mergeCell ref="E29:N29"/>
    <mergeCell ref="E30:N30"/>
    <mergeCell ref="E31:N31"/>
    <mergeCell ref="E32:N32"/>
    <mergeCell ref="E33:N33"/>
    <mergeCell ref="E34:N34"/>
    <mergeCell ref="E35:N35"/>
    <mergeCell ref="B37:C37"/>
    <mergeCell ref="B35:D35"/>
    <mergeCell ref="AI20:AK20"/>
    <mergeCell ref="A5:H5"/>
    <mergeCell ref="I5:K5"/>
    <mergeCell ref="A11:H11"/>
    <mergeCell ref="AL20:AN20"/>
    <mergeCell ref="L5:N5"/>
    <mergeCell ref="L11:N11"/>
    <mergeCell ref="U5:W5"/>
    <mergeCell ref="U11:W11"/>
    <mergeCell ref="R5:T5"/>
    <mergeCell ref="O11:Q11"/>
    <mergeCell ref="R11:T11"/>
    <mergeCell ref="O5:Q5"/>
    <mergeCell ref="X5:Z5"/>
    <mergeCell ref="X11:Z11"/>
    <mergeCell ref="AA5:AC5"/>
    <mergeCell ref="AA11:AC11"/>
    <mergeCell ref="AD5:AF5"/>
    <mergeCell ref="AD11:AF11"/>
    <mergeCell ref="B33:D33"/>
    <mergeCell ref="B34:D34"/>
    <mergeCell ref="I11:K11"/>
    <mergeCell ref="B29:D29"/>
    <mergeCell ref="B30:D30"/>
    <mergeCell ref="B31:D31"/>
    <mergeCell ref="B32:D32"/>
    <mergeCell ref="A28:B28"/>
  </mergeCells>
  <pageMargins left="0.511811024" right="0.511811024" top="0.78740157499999996" bottom="0.78740157499999996" header="0.31496062000000002" footer="0.31496062000000002"/>
  <pageSetup paperSize="9" scale="3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F91F4D-5065-4C2C-B2C4-79B22F653012}">
  <dimension ref="A1:K35"/>
  <sheetViews>
    <sheetView tabSelected="1" topLeftCell="A17" workbookViewId="0">
      <selection activeCell="A34" sqref="A34:E34"/>
    </sheetView>
  </sheetViews>
  <sheetFormatPr defaultRowHeight="15" x14ac:dyDescent="0.25"/>
  <cols>
    <col min="1" max="1" width="8.7109375" customWidth="1"/>
    <col min="2" max="2" width="20.28515625" customWidth="1"/>
    <col min="3" max="3" width="10.85546875" customWidth="1"/>
    <col min="4" max="4" width="12" customWidth="1"/>
    <col min="5" max="5" width="12.42578125" customWidth="1"/>
    <col min="6" max="6" width="13.42578125" customWidth="1"/>
    <col min="7" max="7" width="14.42578125" customWidth="1"/>
  </cols>
  <sheetData>
    <row r="1" spans="1:7" hidden="1" x14ac:dyDescent="0.25">
      <c r="A1" s="54" t="s">
        <v>0</v>
      </c>
      <c r="B1" s="54"/>
      <c r="C1" s="54"/>
      <c r="D1" s="54"/>
      <c r="E1" s="54"/>
      <c r="F1" s="54"/>
      <c r="G1" s="54"/>
    </row>
    <row r="2" spans="1:7" hidden="1" x14ac:dyDescent="0.25">
      <c r="A2" s="2"/>
      <c r="B2" s="2"/>
      <c r="C2" s="2"/>
      <c r="D2" s="2"/>
      <c r="E2" s="2"/>
      <c r="F2" s="2"/>
      <c r="G2" s="2"/>
    </row>
    <row r="3" spans="1:7" hidden="1" x14ac:dyDescent="0.25">
      <c r="A3" s="55" t="s">
        <v>1</v>
      </c>
      <c r="B3" s="55"/>
      <c r="C3" s="55"/>
      <c r="D3" s="55"/>
      <c r="E3" s="55"/>
      <c r="F3" s="55"/>
      <c r="G3" s="55"/>
    </row>
    <row r="4" spans="1:7" ht="15.75" hidden="1" thickBot="1" x14ac:dyDescent="0.3">
      <c r="A4" s="2"/>
      <c r="B4" s="2"/>
      <c r="C4" s="2"/>
      <c r="D4" s="2"/>
      <c r="E4" s="2"/>
      <c r="F4" s="2"/>
      <c r="G4" s="2"/>
    </row>
    <row r="5" spans="1:7" ht="15.75" thickBot="1" x14ac:dyDescent="0.3">
      <c r="A5" s="56" t="s">
        <v>2</v>
      </c>
      <c r="B5" s="57"/>
      <c r="C5" s="57"/>
      <c r="D5" s="57"/>
      <c r="E5" s="57"/>
      <c r="F5" s="57"/>
      <c r="G5" s="58"/>
    </row>
    <row r="6" spans="1:7" hidden="1" x14ac:dyDescent="0.25">
      <c r="A6" s="2"/>
      <c r="B6" s="2"/>
      <c r="C6" s="2"/>
      <c r="D6" s="2"/>
      <c r="E6" s="2"/>
      <c r="F6" s="2"/>
      <c r="G6" s="2"/>
    </row>
    <row r="7" spans="1:7" hidden="1" x14ac:dyDescent="0.25">
      <c r="A7" s="3" t="s">
        <v>3</v>
      </c>
      <c r="B7" s="2"/>
      <c r="C7" s="2"/>
      <c r="D7" s="2"/>
      <c r="E7" s="2"/>
      <c r="F7" s="2"/>
      <c r="G7" s="2"/>
    </row>
    <row r="8" spans="1:7" hidden="1" x14ac:dyDescent="0.25">
      <c r="A8" s="2"/>
      <c r="B8" s="2"/>
      <c r="C8" s="2"/>
      <c r="D8" s="2"/>
      <c r="E8" s="2"/>
      <c r="F8" s="2"/>
      <c r="G8" s="2"/>
    </row>
    <row r="9" spans="1:7" ht="53.25" customHeight="1" x14ac:dyDescent="0.25">
      <c r="A9" s="59" t="s">
        <v>32</v>
      </c>
      <c r="B9" s="59"/>
      <c r="C9" s="59"/>
      <c r="D9" s="59"/>
      <c r="E9" s="59"/>
      <c r="F9" s="59"/>
      <c r="G9" s="59"/>
    </row>
    <row r="10" spans="1:7" hidden="1" x14ac:dyDescent="0.25">
      <c r="A10" s="2"/>
      <c r="B10" s="2"/>
      <c r="C10" s="2"/>
      <c r="D10" s="2"/>
      <c r="E10" s="2"/>
      <c r="F10" s="2"/>
      <c r="G10" s="2"/>
    </row>
    <row r="11" spans="1:7" x14ac:dyDescent="0.25">
      <c r="A11" s="2"/>
      <c r="B11" s="2"/>
      <c r="C11" s="2"/>
      <c r="D11" s="2"/>
      <c r="E11" s="2"/>
      <c r="F11" s="2"/>
      <c r="G11" s="2"/>
    </row>
    <row r="12" spans="1:7" ht="27.75" customHeight="1" x14ac:dyDescent="0.25">
      <c r="A12" s="60" t="s">
        <v>44</v>
      </c>
      <c r="B12" s="60"/>
      <c r="C12" s="60"/>
      <c r="D12" s="60"/>
      <c r="E12" s="60"/>
      <c r="F12" s="60"/>
      <c r="G12" s="60"/>
    </row>
    <row r="13" spans="1:7" ht="22.5" x14ac:dyDescent="0.25">
      <c r="A13" s="64"/>
      <c r="B13" s="65"/>
      <c r="C13" s="66"/>
      <c r="D13" s="4" t="s">
        <v>4</v>
      </c>
      <c r="E13" s="4" t="s">
        <v>5</v>
      </c>
      <c r="F13" s="4" t="s">
        <v>6</v>
      </c>
      <c r="G13" s="4" t="s">
        <v>34</v>
      </c>
    </row>
    <row r="14" spans="1:7" ht="21.75" customHeight="1" x14ac:dyDescent="0.25">
      <c r="A14" s="5" t="s">
        <v>7</v>
      </c>
      <c r="B14" s="5" t="s">
        <v>8</v>
      </c>
      <c r="C14" s="5" t="s">
        <v>9</v>
      </c>
      <c r="D14" s="71" t="s">
        <v>98</v>
      </c>
      <c r="E14" s="72"/>
      <c r="F14" s="72"/>
      <c r="G14" s="73"/>
    </row>
    <row r="15" spans="1:7" ht="40.5" customHeight="1" x14ac:dyDescent="0.25">
      <c r="A15" s="68"/>
      <c r="B15" s="68"/>
      <c r="C15" s="68"/>
      <c r="D15" s="4" t="s">
        <v>81</v>
      </c>
      <c r="E15" s="4" t="s">
        <v>121</v>
      </c>
      <c r="F15" s="4" t="s">
        <v>83</v>
      </c>
      <c r="G15" s="4" t="s">
        <v>35</v>
      </c>
    </row>
    <row r="16" spans="1:7" ht="39" customHeight="1" x14ac:dyDescent="0.25">
      <c r="A16" s="6">
        <v>1</v>
      </c>
      <c r="B16" s="7" t="s">
        <v>43</v>
      </c>
      <c r="C16" s="6" t="s">
        <v>11</v>
      </c>
      <c r="D16" s="6">
        <v>3</v>
      </c>
      <c r="E16" s="6">
        <f>D16*12</f>
        <v>36</v>
      </c>
      <c r="F16" s="14">
        <f>Pesquisas!F7</f>
        <v>320.63</v>
      </c>
      <c r="G16" s="19">
        <f>E16*F16</f>
        <v>11542.68</v>
      </c>
    </row>
    <row r="17" spans="1:7" ht="39" customHeight="1" x14ac:dyDescent="0.25">
      <c r="A17" s="6">
        <v>2</v>
      </c>
      <c r="B17" s="7" t="s">
        <v>33</v>
      </c>
      <c r="C17" s="6" t="s">
        <v>11</v>
      </c>
      <c r="D17" s="6">
        <v>14</v>
      </c>
      <c r="E17" s="8">
        <f>D17*12</f>
        <v>168</v>
      </c>
      <c r="F17" s="14">
        <f>Pesquisas!F8</f>
        <v>3.66</v>
      </c>
      <c r="G17" s="19">
        <f>E17*F17</f>
        <v>614.88</v>
      </c>
    </row>
    <row r="18" spans="1:7" x14ac:dyDescent="0.25">
      <c r="A18" s="69" t="s">
        <v>13</v>
      </c>
      <c r="B18" s="70"/>
      <c r="C18" s="70"/>
      <c r="D18" s="70"/>
      <c r="E18" s="70"/>
      <c r="F18" s="49">
        <f>SUM(F16:F17)</f>
        <v>324.29000000000002</v>
      </c>
      <c r="G18" s="20">
        <f>SUM(G16:G17)</f>
        <v>12157.56</v>
      </c>
    </row>
    <row r="19" spans="1:7" x14ac:dyDescent="0.25">
      <c r="A19" s="15" t="s">
        <v>14</v>
      </c>
      <c r="B19" s="2"/>
      <c r="C19" s="2"/>
      <c r="D19" s="2"/>
      <c r="E19" s="9"/>
      <c r="F19" s="9"/>
      <c r="G19" s="10"/>
    </row>
    <row r="20" spans="1:7" x14ac:dyDescent="0.25">
      <c r="A20" s="11"/>
      <c r="B20" s="12"/>
      <c r="C20" s="11"/>
      <c r="D20" s="11"/>
      <c r="E20" s="11"/>
      <c r="F20" s="11"/>
      <c r="G20" s="13"/>
    </row>
    <row r="21" spans="1:7" ht="24.75" customHeight="1" x14ac:dyDescent="0.25">
      <c r="A21" s="60" t="s">
        <v>15</v>
      </c>
      <c r="B21" s="60"/>
      <c r="C21" s="60"/>
      <c r="D21" s="60"/>
      <c r="E21" s="60"/>
      <c r="F21" s="60"/>
      <c r="G21" s="60"/>
    </row>
    <row r="22" spans="1:7" x14ac:dyDescent="0.25">
      <c r="A22" s="64"/>
      <c r="B22" s="65"/>
      <c r="C22" s="66"/>
      <c r="D22" s="4" t="s">
        <v>12</v>
      </c>
      <c r="E22" s="4" t="s">
        <v>40</v>
      </c>
      <c r="F22" s="4" t="s">
        <v>16</v>
      </c>
      <c r="G22" s="4" t="s">
        <v>41</v>
      </c>
    </row>
    <row r="23" spans="1:7" ht="21.75" customHeight="1" x14ac:dyDescent="0.25">
      <c r="A23" s="5" t="s">
        <v>7</v>
      </c>
      <c r="B23" s="5" t="s">
        <v>8</v>
      </c>
      <c r="C23" s="5" t="s">
        <v>9</v>
      </c>
      <c r="D23" s="67" t="s">
        <v>42</v>
      </c>
      <c r="E23" s="67"/>
      <c r="F23" s="67"/>
      <c r="G23" s="67"/>
    </row>
    <row r="24" spans="1:7" ht="40.5" customHeight="1" x14ac:dyDescent="0.25">
      <c r="A24" s="68"/>
      <c r="B24" s="68"/>
      <c r="C24" s="68"/>
      <c r="D24" s="4" t="s">
        <v>81</v>
      </c>
      <c r="E24" s="4" t="s">
        <v>121</v>
      </c>
      <c r="F24" s="4" t="s">
        <v>83</v>
      </c>
      <c r="G24" s="4" t="s">
        <v>35</v>
      </c>
    </row>
    <row r="25" spans="1:7" ht="39" customHeight="1" x14ac:dyDescent="0.25">
      <c r="A25" s="6">
        <v>3</v>
      </c>
      <c r="B25" s="16" t="s">
        <v>36</v>
      </c>
      <c r="C25" s="6" t="s">
        <v>17</v>
      </c>
      <c r="D25" s="17">
        <v>770</v>
      </c>
      <c r="E25" s="17">
        <f>D25*12</f>
        <v>9240</v>
      </c>
      <c r="F25" s="14">
        <f>Pesquisas!F13</f>
        <v>0.06</v>
      </c>
      <c r="G25" s="19">
        <f>E25*F25</f>
        <v>554.4</v>
      </c>
    </row>
    <row r="26" spans="1:7" ht="39" customHeight="1" x14ac:dyDescent="0.25">
      <c r="A26" s="6">
        <v>4</v>
      </c>
      <c r="B26" s="16" t="s">
        <v>37</v>
      </c>
      <c r="C26" s="6" t="s">
        <v>17</v>
      </c>
      <c r="D26" s="17">
        <v>822</v>
      </c>
      <c r="E26" s="17">
        <f t="shared" ref="E26:E28" si="0">D26*12</f>
        <v>9864</v>
      </c>
      <c r="F26" s="14">
        <f>Pesquisas!F14</f>
        <v>0.13</v>
      </c>
      <c r="G26" s="19">
        <f t="shared" ref="G26:G28" si="1">E26*F26</f>
        <v>1282.32</v>
      </c>
    </row>
    <row r="27" spans="1:7" ht="45" customHeight="1" x14ac:dyDescent="0.25">
      <c r="A27" s="6">
        <v>5</v>
      </c>
      <c r="B27" s="16" t="s">
        <v>38</v>
      </c>
      <c r="C27" s="6" t="s">
        <v>17</v>
      </c>
      <c r="D27" s="17">
        <v>500</v>
      </c>
      <c r="E27" s="17">
        <f t="shared" si="0"/>
        <v>6000</v>
      </c>
      <c r="F27" s="14">
        <f>Pesquisas!F15</f>
        <v>0.09</v>
      </c>
      <c r="G27" s="19">
        <f t="shared" si="1"/>
        <v>540</v>
      </c>
    </row>
    <row r="28" spans="1:7" ht="39" customHeight="1" x14ac:dyDescent="0.25">
      <c r="A28" s="6">
        <v>6</v>
      </c>
      <c r="B28" s="16" t="s">
        <v>39</v>
      </c>
      <c r="C28" s="6" t="s">
        <v>17</v>
      </c>
      <c r="D28" s="17">
        <v>2</v>
      </c>
      <c r="E28" s="17">
        <f t="shared" si="0"/>
        <v>24</v>
      </c>
      <c r="F28" s="14">
        <f>Pesquisas!F16</f>
        <v>1.19</v>
      </c>
      <c r="G28" s="19">
        <f t="shared" si="1"/>
        <v>28.56</v>
      </c>
    </row>
    <row r="29" spans="1:7" x14ac:dyDescent="0.25">
      <c r="A29" s="69" t="s">
        <v>13</v>
      </c>
      <c r="B29" s="70"/>
      <c r="C29" s="70"/>
      <c r="D29" s="70"/>
      <c r="E29" s="70"/>
      <c r="F29" s="49">
        <f>SUM(F25:F28)</f>
        <v>1.47</v>
      </c>
      <c r="G29" s="20">
        <f>SUM(G25:G28)</f>
        <v>2405.2799999999997</v>
      </c>
    </row>
    <row r="30" spans="1:7" x14ac:dyDescent="0.25">
      <c r="A30" s="1"/>
      <c r="B30" s="1"/>
      <c r="C30" s="1"/>
      <c r="D30" s="1"/>
      <c r="E30" s="1"/>
      <c r="F30" s="1"/>
      <c r="G30" s="1"/>
    </row>
    <row r="31" spans="1:7" hidden="1" x14ac:dyDescent="0.25">
      <c r="A31" s="25"/>
      <c r="B31" s="1"/>
      <c r="C31" s="25"/>
      <c r="D31" s="26"/>
      <c r="E31" s="26"/>
      <c r="F31" s="27"/>
      <c r="G31" s="27"/>
    </row>
    <row r="32" spans="1:7" ht="15" customHeight="1" x14ac:dyDescent="0.25">
      <c r="A32" s="62" t="s">
        <v>18</v>
      </c>
      <c r="B32" s="62"/>
      <c r="C32" s="62"/>
      <c r="D32" s="62"/>
      <c r="E32" s="62"/>
      <c r="F32" s="62"/>
      <c r="G32" s="62"/>
    </row>
    <row r="33" spans="1:11" ht="36" customHeight="1" x14ac:dyDescent="0.25">
      <c r="A33" s="117" t="s">
        <v>120</v>
      </c>
      <c r="B33" s="61"/>
      <c r="C33" s="61"/>
      <c r="D33" s="61"/>
      <c r="E33" s="61"/>
      <c r="F33" s="21">
        <f>G18</f>
        <v>12157.56</v>
      </c>
      <c r="G33" s="4" t="s">
        <v>45</v>
      </c>
    </row>
    <row r="34" spans="1:11" ht="24.75" customHeight="1" x14ac:dyDescent="0.25">
      <c r="A34" s="117" t="s">
        <v>122</v>
      </c>
      <c r="B34" s="61"/>
      <c r="C34" s="61"/>
      <c r="D34" s="61"/>
      <c r="E34" s="61"/>
      <c r="F34" s="21">
        <f>G29</f>
        <v>2405.2799999999997</v>
      </c>
      <c r="G34" s="4" t="s">
        <v>46</v>
      </c>
    </row>
    <row r="35" spans="1:11" ht="15" customHeight="1" x14ac:dyDescent="0.25">
      <c r="A35" s="62" t="s">
        <v>19</v>
      </c>
      <c r="B35" s="62"/>
      <c r="C35" s="62"/>
      <c r="D35" s="62"/>
      <c r="E35" s="62"/>
      <c r="F35" s="22">
        <f>SUM(F33:F34)</f>
        <v>14562.84</v>
      </c>
      <c r="G35" s="2"/>
      <c r="I35" s="87"/>
      <c r="J35" s="87"/>
      <c r="K35" s="87"/>
    </row>
  </sheetData>
  <mergeCells count="19">
    <mergeCell ref="I35:K35"/>
    <mergeCell ref="A24:C24"/>
    <mergeCell ref="A29:E29"/>
    <mergeCell ref="A33:E33"/>
    <mergeCell ref="A34:E34"/>
    <mergeCell ref="A35:E35"/>
    <mergeCell ref="A32:G32"/>
    <mergeCell ref="D23:G23"/>
    <mergeCell ref="A1:G1"/>
    <mergeCell ref="A3:G3"/>
    <mergeCell ref="A5:G5"/>
    <mergeCell ref="A9:G9"/>
    <mergeCell ref="A12:G12"/>
    <mergeCell ref="A13:C13"/>
    <mergeCell ref="D14:G14"/>
    <mergeCell ref="A15:C15"/>
    <mergeCell ref="A18:E18"/>
    <mergeCell ref="A21:G21"/>
    <mergeCell ref="A22:C2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Planilha em branco</vt:lpstr>
      <vt:lpstr>Pesquisas</vt:lpstr>
      <vt:lpstr>Estimativas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Cristiane Regina Turcatto</dc:creator>
  <cp:lastModifiedBy>Cristiane Regina Turcatto</cp:lastModifiedBy>
  <cp:lastPrinted>2025-12-11T20:42:54Z</cp:lastPrinted>
  <dcterms:created xsi:type="dcterms:W3CDTF">2025-11-26T17:46:35Z</dcterms:created>
  <dcterms:modified xsi:type="dcterms:W3CDTF">2025-12-11T20:44:59Z</dcterms:modified>
</cp:coreProperties>
</file>