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I:\DADM\ALOG\DCAD\Processos Licitatórios\Editais\2023\Pregão\2 - Numerado\07 Ferramenta IT Service Management – ITSM - RC 5660\fase externa\licitante\complemento\análise técnica\"/>
    </mc:Choice>
  </mc:AlternateContent>
  <xr:revisionPtr revIDLastSave="0" documentId="8_{6F26CF0A-D37C-455C-9482-D56BFCABC7B2}" xr6:coauthVersionLast="47" xr6:coauthVersionMax="47" xr10:uidLastSave="{00000000-0000-0000-0000-000000000000}"/>
  <bookViews>
    <workbookView xWindow="30" yWindow="30" windowWidth="20460" windowHeight="10890" tabRatio="779" xr2:uid="{00000000-000D-0000-FFFF-FFFF00000000}"/>
  </bookViews>
  <sheets>
    <sheet name="B - Orientações" sheetId="3" r:id="rId1"/>
    <sheet name="tb_aux" sheetId="13" state="hidden" r:id="rId2"/>
    <sheet name="B - Roteiro" sheetId="14" r:id="rId3"/>
    <sheet name="B - Avaliação Final" sheetId="4" r:id="rId4"/>
  </sheets>
  <definedNames>
    <definedName name="_xlnm._FilterDatabase" localSheetId="2" hidden="1">'B - Roteiro'!$A$5:$O$636</definedName>
    <definedName name="REQUISIT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O365" i="14"/>
  <c r="I12" i="4"/>
  <c r="R423" i="14"/>
  <c r="R422" i="14"/>
  <c r="O406" i="14"/>
  <c r="O72" i="14"/>
  <c r="G45" i="14"/>
  <c r="E7" i="4"/>
  <c r="J2" i="14"/>
  <c r="O92" i="14"/>
  <c r="O91" i="14"/>
  <c r="O90" i="14"/>
  <c r="O89" i="14"/>
  <c r="O88" i="14"/>
  <c r="O87" i="14"/>
  <c r="O86" i="14"/>
  <c r="O85" i="14"/>
  <c r="O84" i="14"/>
  <c r="O82" i="14"/>
  <c r="O81" i="14"/>
  <c r="O80" i="14"/>
  <c r="O79" i="14"/>
  <c r="O78" i="14"/>
  <c r="O77" i="14"/>
  <c r="O76" i="14"/>
  <c r="O75" i="14"/>
  <c r="O74" i="14"/>
  <c r="O73" i="14"/>
  <c r="O71" i="14"/>
  <c r="O70" i="14"/>
  <c r="O69" i="14"/>
  <c r="O68" i="14"/>
  <c r="O67" i="14"/>
  <c r="O66" i="14"/>
  <c r="O65" i="14"/>
  <c r="O64" i="14"/>
  <c r="O63" i="14"/>
  <c r="O62" i="14"/>
  <c r="O60" i="14"/>
  <c r="O59" i="14"/>
  <c r="O58" i="14"/>
  <c r="O57" i="14"/>
  <c r="O55" i="14"/>
  <c r="O54" i="14"/>
  <c r="O53" i="14"/>
  <c r="O52" i="14"/>
  <c r="O51" i="14"/>
  <c r="O50" i="14"/>
  <c r="O49" i="14"/>
  <c r="O46" i="14"/>
  <c r="O45" i="14"/>
  <c r="O44" i="14"/>
  <c r="O42" i="14"/>
  <c r="O40" i="14"/>
  <c r="O39" i="14"/>
  <c r="O38" i="14"/>
  <c r="O28" i="14"/>
  <c r="O27" i="14"/>
  <c r="O25" i="14"/>
  <c r="O23" i="14"/>
  <c r="O22" i="14"/>
  <c r="O21" i="14"/>
  <c r="O20" i="14"/>
  <c r="O19" i="14"/>
  <c r="O18" i="14"/>
  <c r="O17" i="14"/>
  <c r="O16" i="14"/>
  <c r="O15" i="14"/>
  <c r="O14" i="14"/>
  <c r="O11" i="14"/>
  <c r="O10" i="14"/>
  <c r="O8" i="14"/>
  <c r="O7" i="14"/>
  <c r="O636" i="14"/>
  <c r="O635" i="14"/>
  <c r="O634" i="14"/>
  <c r="O630" i="14"/>
  <c r="O629" i="14"/>
  <c r="O628" i="14"/>
  <c r="O625" i="14"/>
  <c r="O624" i="14"/>
  <c r="O617" i="14"/>
  <c r="O616" i="14"/>
  <c r="O615" i="14"/>
  <c r="O614" i="14"/>
  <c r="O612" i="14"/>
  <c r="O611" i="14"/>
  <c r="O609" i="14"/>
  <c r="O608" i="14"/>
  <c r="O605" i="14"/>
  <c r="O603" i="14"/>
  <c r="O602" i="14"/>
  <c r="O601" i="14"/>
  <c r="O590" i="14"/>
  <c r="O589" i="14"/>
  <c r="O588" i="14"/>
  <c r="O587" i="14"/>
  <c r="O584" i="14"/>
  <c r="O581" i="14"/>
  <c r="O579" i="14"/>
  <c r="O578" i="14"/>
  <c r="O577" i="14"/>
  <c r="O575" i="14"/>
  <c r="O574" i="14"/>
  <c r="O573" i="14"/>
  <c r="O572" i="14"/>
  <c r="O571" i="14"/>
  <c r="O570" i="14"/>
  <c r="O569" i="14"/>
  <c r="O568" i="14"/>
  <c r="O567" i="14"/>
  <c r="O566" i="14"/>
  <c r="O565" i="14"/>
  <c r="O564" i="14"/>
  <c r="O563" i="14"/>
  <c r="O562" i="14"/>
  <c r="O561" i="14"/>
  <c r="O560" i="14"/>
  <c r="O558" i="14"/>
  <c r="O557" i="14"/>
  <c r="O556" i="14"/>
  <c r="O555" i="14"/>
  <c r="O554" i="14"/>
  <c r="O553" i="14"/>
  <c r="O552" i="14"/>
  <c r="O551" i="14"/>
  <c r="O550" i="14"/>
  <c r="O549" i="14"/>
  <c r="O548" i="14"/>
  <c r="O547" i="14"/>
  <c r="O546" i="14"/>
  <c r="O544" i="14"/>
  <c r="O543" i="14"/>
  <c r="O534" i="14"/>
  <c r="O528" i="14"/>
  <c r="O526" i="14"/>
  <c r="O519" i="14"/>
  <c r="O514" i="14"/>
  <c r="O511" i="14"/>
  <c r="O507" i="14"/>
  <c r="O505" i="14"/>
  <c r="O504" i="14"/>
  <c r="O502" i="14"/>
  <c r="O501" i="14"/>
  <c r="O499" i="14"/>
  <c r="O498" i="14"/>
  <c r="O497" i="14"/>
  <c r="O496" i="14"/>
  <c r="O495" i="14"/>
  <c r="O489" i="14"/>
  <c r="O488" i="14"/>
  <c r="O487" i="14"/>
  <c r="O486" i="14"/>
  <c r="O485" i="14"/>
  <c r="O484" i="14"/>
  <c r="O480" i="14"/>
  <c r="O478" i="14"/>
  <c r="O477" i="14"/>
  <c r="O475" i="14"/>
  <c r="O474" i="14"/>
  <c r="O473" i="14"/>
  <c r="O467" i="14"/>
  <c r="O463" i="14"/>
  <c r="O462" i="14"/>
  <c r="O461" i="14"/>
  <c r="O459" i="14"/>
  <c r="O458" i="14"/>
  <c r="O457" i="14"/>
  <c r="O455" i="14"/>
  <c r="O453" i="14"/>
  <c r="O452" i="14"/>
  <c r="O451" i="14"/>
  <c r="O450" i="14"/>
  <c r="O449" i="14"/>
  <c r="O446" i="14"/>
  <c r="O443" i="14"/>
  <c r="O442" i="14"/>
  <c r="O441" i="14"/>
  <c r="O440" i="14"/>
  <c r="O439" i="14"/>
  <c r="O438" i="14"/>
  <c r="O437" i="14"/>
  <c r="O436" i="14"/>
  <c r="O435" i="14"/>
  <c r="O434" i="14"/>
  <c r="O432" i="14"/>
  <c r="O431" i="14"/>
  <c r="O429" i="14"/>
  <c r="O423" i="14"/>
  <c r="O422" i="14"/>
  <c r="O421" i="14"/>
  <c r="O420" i="14"/>
  <c r="O418" i="14"/>
  <c r="O417" i="14"/>
  <c r="O415" i="14"/>
  <c r="O414" i="14"/>
  <c r="O413" i="14"/>
  <c r="O411" i="14"/>
  <c r="O410" i="14"/>
  <c r="O409" i="14"/>
  <c r="O408" i="14"/>
  <c r="O407" i="14"/>
  <c r="O405" i="14"/>
  <c r="O404" i="14"/>
  <c r="O403" i="14"/>
  <c r="O402" i="14"/>
  <c r="O401" i="14"/>
  <c r="O400" i="14"/>
  <c r="O399" i="14"/>
  <c r="O398" i="14"/>
  <c r="O396" i="14"/>
  <c r="O395" i="14"/>
  <c r="O394" i="14"/>
  <c r="O393" i="14"/>
  <c r="O392" i="14"/>
  <c r="O390" i="14"/>
  <c r="O389" i="14"/>
  <c r="O387" i="14"/>
  <c r="O386" i="14"/>
  <c r="O384" i="14"/>
  <c r="O383" i="14"/>
  <c r="O382" i="14"/>
  <c r="O380" i="14"/>
  <c r="O379" i="14"/>
  <c r="O378" i="14"/>
  <c r="O372" i="14"/>
  <c r="O371" i="14"/>
  <c r="O370" i="14"/>
  <c r="O368" i="14"/>
  <c r="O367" i="14"/>
  <c r="O366" i="14"/>
  <c r="O364" i="14"/>
  <c r="O362" i="14"/>
  <c r="O361" i="14"/>
  <c r="O360" i="14"/>
  <c r="O359" i="14"/>
  <c r="O357" i="14"/>
  <c r="O356" i="14"/>
  <c r="O355" i="14"/>
  <c r="O354" i="14"/>
  <c r="O353" i="14"/>
  <c r="O352" i="14"/>
  <c r="O351" i="14"/>
  <c r="O350" i="14"/>
  <c r="O349" i="14"/>
  <c r="O348" i="14"/>
  <c r="O347" i="14"/>
  <c r="O346" i="14"/>
  <c r="O345" i="14"/>
  <c r="O343" i="14"/>
  <c r="O342" i="14"/>
  <c r="O341" i="14"/>
  <c r="O340" i="14"/>
  <c r="O339" i="14"/>
  <c r="O338" i="14"/>
  <c r="O337" i="14"/>
  <c r="O336" i="14"/>
  <c r="O335" i="14"/>
  <c r="O331" i="14"/>
  <c r="O330" i="14"/>
  <c r="O329" i="14"/>
  <c r="O328" i="14"/>
  <c r="O327" i="14"/>
  <c r="O326" i="14"/>
  <c r="O325" i="14"/>
  <c r="O324" i="14"/>
  <c r="O320" i="14"/>
  <c r="O319" i="14"/>
  <c r="O318" i="14"/>
  <c r="O317" i="14"/>
  <c r="O316" i="14"/>
  <c r="O315" i="14"/>
  <c r="O312" i="14"/>
  <c r="O311" i="14"/>
  <c r="O310" i="14"/>
  <c r="O309" i="14"/>
  <c r="O308" i="14"/>
  <c r="O307" i="14"/>
  <c r="O304" i="14"/>
  <c r="O303" i="14"/>
  <c r="O302" i="14"/>
  <c r="O301" i="14"/>
  <c r="O300" i="14"/>
  <c r="O299" i="14"/>
  <c r="O298" i="14"/>
  <c r="O297" i="14"/>
  <c r="O296" i="14"/>
  <c r="O295" i="14"/>
  <c r="O294" i="14"/>
  <c r="O292" i="14"/>
  <c r="O291" i="14"/>
  <c r="O290" i="14"/>
  <c r="O288" i="14"/>
  <c r="O287" i="14"/>
  <c r="O286" i="14"/>
  <c r="O285" i="14"/>
  <c r="O284" i="14"/>
  <c r="O282" i="14"/>
  <c r="O280" i="14"/>
  <c r="O279" i="14"/>
  <c r="O278" i="14"/>
  <c r="O277" i="14"/>
  <c r="O274" i="14"/>
  <c r="O273" i="14"/>
  <c r="O272" i="14"/>
  <c r="O269" i="14"/>
  <c r="O266" i="14"/>
  <c r="O265" i="14"/>
  <c r="O264" i="14"/>
  <c r="O263" i="14"/>
  <c r="O262" i="14"/>
  <c r="O261" i="14"/>
  <c r="O260" i="14"/>
  <c r="O259" i="14"/>
  <c r="O258" i="14"/>
  <c r="O257" i="14"/>
  <c r="O256" i="14"/>
  <c r="O255" i="14"/>
  <c r="O254" i="14"/>
  <c r="O253" i="14"/>
  <c r="O252" i="14"/>
  <c r="O251" i="14"/>
  <c r="O250" i="14"/>
  <c r="O249" i="14"/>
  <c r="O248" i="14"/>
  <c r="O247" i="14"/>
  <c r="O246" i="14"/>
  <c r="O244" i="14"/>
  <c r="O243" i="14"/>
  <c r="O242" i="14"/>
  <c r="O241" i="14"/>
  <c r="O239" i="14"/>
  <c r="O238" i="14"/>
  <c r="O237" i="14"/>
  <c r="O236" i="14"/>
  <c r="O235" i="14"/>
  <c r="O234" i="14"/>
  <c r="O233" i="14"/>
  <c r="O232" i="14"/>
  <c r="O231" i="14"/>
  <c r="O230" i="14"/>
  <c r="O229" i="14"/>
  <c r="O228" i="14"/>
  <c r="O227" i="14"/>
  <c r="O225" i="14"/>
  <c r="O223" i="14"/>
  <c r="O222" i="14"/>
  <c r="O221" i="14"/>
  <c r="O219" i="14"/>
  <c r="O218" i="14"/>
  <c r="O216" i="14"/>
  <c r="O215" i="14"/>
  <c r="O214" i="14"/>
  <c r="O213" i="14"/>
  <c r="O212" i="14"/>
  <c r="O211" i="14"/>
  <c r="O210" i="14"/>
  <c r="O209" i="14"/>
  <c r="O208" i="14"/>
  <c r="O207" i="14"/>
  <c r="O205" i="14"/>
  <c r="O204" i="14"/>
  <c r="O203" i="14"/>
  <c r="O201" i="14"/>
  <c r="O199" i="14"/>
  <c r="O198" i="14"/>
  <c r="O197" i="14"/>
  <c r="O195" i="14"/>
  <c r="O194" i="14"/>
  <c r="O193" i="14"/>
  <c r="O192" i="14"/>
  <c r="O191" i="14"/>
  <c r="O189" i="14"/>
  <c r="O188" i="14"/>
  <c r="O187" i="14"/>
  <c r="O186" i="14"/>
  <c r="O185" i="14"/>
  <c r="O184" i="14"/>
  <c r="O183" i="14"/>
  <c r="O182" i="14"/>
  <c r="O181" i="14"/>
  <c r="O180" i="14"/>
  <c r="O179" i="14"/>
  <c r="O178" i="14"/>
  <c r="O177" i="14"/>
  <c r="O176" i="14"/>
  <c r="O169" i="14"/>
  <c r="O168" i="14"/>
  <c r="O167" i="14"/>
  <c r="O166" i="14"/>
  <c r="O165" i="14"/>
  <c r="O164" i="14"/>
  <c r="O163" i="14"/>
  <c r="O162" i="14"/>
  <c r="O161" i="14"/>
  <c r="O160" i="14"/>
  <c r="O158" i="14"/>
  <c r="O157" i="14"/>
  <c r="O154" i="14"/>
  <c r="O152" i="14"/>
  <c r="O151" i="14"/>
  <c r="O149" i="14"/>
  <c r="O147" i="14"/>
  <c r="O145" i="14"/>
  <c r="O144" i="14"/>
  <c r="O143" i="14"/>
  <c r="O141" i="14"/>
  <c r="O139" i="14"/>
  <c r="O138" i="14"/>
  <c r="O137" i="14"/>
  <c r="O136" i="14"/>
  <c r="O135" i="14"/>
  <c r="O134" i="14"/>
  <c r="O132" i="14"/>
  <c r="O126" i="14"/>
  <c r="O127" i="14"/>
  <c r="O128" i="14"/>
  <c r="O130" i="14"/>
  <c r="O131" i="14"/>
  <c r="O106" i="14"/>
  <c r="O107" i="14"/>
  <c r="O108" i="14"/>
  <c r="O109" i="14"/>
  <c r="O110" i="14"/>
  <c r="O111" i="14"/>
  <c r="O112" i="14"/>
  <c r="O113" i="14"/>
  <c r="O115" i="14"/>
  <c r="O116" i="14"/>
  <c r="O117" i="14"/>
  <c r="O118" i="14"/>
  <c r="O119" i="14"/>
  <c r="O123" i="14"/>
  <c r="O124" i="14"/>
  <c r="O125" i="14"/>
  <c r="O102" i="14"/>
  <c r="O103" i="14"/>
  <c r="O99" i="14"/>
  <c r="O100" i="14"/>
  <c r="O101" i="14"/>
  <c r="O93" i="14"/>
  <c r="O95" i="14"/>
  <c r="O96" i="14"/>
  <c r="O97" i="14"/>
  <c r="O98" i="14"/>
  <c r="R160" i="14" l="1"/>
  <c r="N7" i="13"/>
  <c r="N6" i="13"/>
  <c r="N5" i="13"/>
  <c r="N4" i="13"/>
  <c r="N3" i="13"/>
  <c r="N2" i="13"/>
  <c r="O30" i="14" l="1"/>
  <c r="O13" i="14"/>
  <c r="O607" i="14"/>
  <c r="O599" i="14"/>
  <c r="O591" i="14"/>
  <c r="O583" i="14"/>
  <c r="O540" i="14"/>
  <c r="O530" i="14"/>
  <c r="O521" i="14"/>
  <c r="O513" i="14"/>
  <c r="O503" i="14"/>
  <c r="O470" i="14"/>
  <c r="O425" i="14"/>
  <c r="O375" i="14"/>
  <c r="O321" i="14"/>
  <c r="O276" i="14"/>
  <c r="O267" i="14"/>
  <c r="O224" i="14"/>
  <c r="O190" i="14"/>
  <c r="O174" i="14"/>
  <c r="O146" i="14"/>
  <c r="O373" i="14"/>
  <c r="O35" i="14"/>
  <c r="O596" i="14"/>
  <c r="O509" i="14"/>
  <c r="O430" i="14"/>
  <c r="O377" i="14"/>
  <c r="O29" i="14"/>
  <c r="O12" i="14"/>
  <c r="O632" i="14"/>
  <c r="O606" i="14"/>
  <c r="O598" i="14"/>
  <c r="O582" i="14"/>
  <c r="O539" i="14"/>
  <c r="O529" i="14"/>
  <c r="O520" i="14"/>
  <c r="O494" i="14"/>
  <c r="O469" i="14"/>
  <c r="O460" i="14"/>
  <c r="O424" i="14"/>
  <c r="O374" i="14"/>
  <c r="O275" i="14"/>
  <c r="O173" i="14"/>
  <c r="O129" i="14"/>
  <c r="O172" i="14"/>
  <c r="O604" i="14"/>
  <c r="O536" i="14"/>
  <c r="O492" i="14"/>
  <c r="O447" i="14"/>
  <c r="O305" i="14"/>
  <c r="O537" i="14"/>
  <c r="O83" i="14"/>
  <c r="O36" i="14"/>
  <c r="O631" i="14"/>
  <c r="O623" i="14"/>
  <c r="O597" i="14"/>
  <c r="O538" i="14"/>
  <c r="O510" i="14"/>
  <c r="O493" i="14"/>
  <c r="O476" i="14"/>
  <c r="O155" i="14"/>
  <c r="O580" i="14"/>
  <c r="O500" i="14"/>
  <c r="O466" i="14"/>
  <c r="O171" i="14"/>
  <c r="O140" i="14"/>
  <c r="O468" i="14"/>
  <c r="O24" i="14"/>
  <c r="O34" i="14"/>
  <c r="O26" i="14"/>
  <c r="O621" i="14"/>
  <c r="O595" i="14"/>
  <c r="O535" i="14"/>
  <c r="O525" i="14"/>
  <c r="O517" i="14"/>
  <c r="O508" i="14"/>
  <c r="O491" i="14"/>
  <c r="O483" i="14"/>
  <c r="O465" i="14"/>
  <c r="O220" i="14"/>
  <c r="O170" i="14"/>
  <c r="O142" i="14"/>
  <c r="O104" i="14"/>
  <c r="O121" i="14"/>
  <c r="O122" i="14"/>
  <c r="O32" i="14"/>
  <c r="O627" i="14"/>
  <c r="O593" i="14"/>
  <c r="O542" i="14"/>
  <c r="O523" i="14"/>
  <c r="O472" i="14"/>
  <c r="O427" i="14"/>
  <c r="O369" i="14"/>
  <c r="O33" i="14"/>
  <c r="O620" i="14"/>
  <c r="O594" i="14"/>
  <c r="O586" i="14"/>
  <c r="O524" i="14"/>
  <c r="O516" i="14"/>
  <c r="O490" i="14"/>
  <c r="O482" i="14"/>
  <c r="O464" i="14"/>
  <c r="O445" i="14"/>
  <c r="O428" i="14"/>
  <c r="O333" i="14"/>
  <c r="O270" i="14"/>
  <c r="O105" i="14"/>
  <c r="O619" i="14"/>
  <c r="O585" i="14"/>
  <c r="O532" i="14"/>
  <c r="O515" i="14"/>
  <c r="O444" i="14"/>
  <c r="O332" i="14"/>
  <c r="O41" i="14"/>
  <c r="O31" i="14"/>
  <c r="O626" i="14"/>
  <c r="O618" i="14"/>
  <c r="O600" i="14"/>
  <c r="O592" i="14"/>
  <c r="O541" i="14"/>
  <c r="O531" i="14"/>
  <c r="O522" i="14"/>
  <c r="O479" i="14"/>
  <c r="O471" i="14"/>
  <c r="O426" i="14"/>
  <c r="O376" i="14"/>
  <c r="O322" i="14"/>
  <c r="O313" i="14"/>
  <c r="O268" i="14"/>
  <c r="O217" i="14"/>
  <c r="O200" i="14"/>
  <c r="O175" i="14"/>
  <c r="O159" i="14"/>
  <c r="O206" i="14"/>
  <c r="O622" i="14"/>
  <c r="O518" i="14"/>
  <c r="O281" i="14"/>
  <c r="O120" i="14"/>
  <c r="N6" i="14"/>
  <c r="N9" i="14"/>
  <c r="O9" i="14" s="1"/>
  <c r="R7" i="14"/>
  <c r="R8" i="14"/>
  <c r="R9" i="14"/>
  <c r="R10" i="14"/>
  <c r="R11" i="14"/>
  <c r="R12" i="14"/>
  <c r="R13" i="14"/>
  <c r="R14" i="14"/>
  <c r="R15" i="14"/>
  <c r="R16" i="14"/>
  <c r="R17" i="14"/>
  <c r="R18" i="14"/>
  <c r="R19" i="14"/>
  <c r="R20" i="14"/>
  <c r="R21" i="14"/>
  <c r="R22" i="14"/>
  <c r="R23" i="14"/>
  <c r="R25" i="14"/>
  <c r="R26" i="14"/>
  <c r="R27" i="14"/>
  <c r="R28" i="14"/>
  <c r="R29" i="14"/>
  <c r="R30" i="14"/>
  <c r="R31" i="14"/>
  <c r="R32" i="14"/>
  <c r="R33" i="14"/>
  <c r="R34" i="14"/>
  <c r="R35" i="14"/>
  <c r="R36" i="14"/>
  <c r="R37" i="14"/>
  <c r="R38" i="14"/>
  <c r="R39" i="14"/>
  <c r="R40" i="14"/>
  <c r="R41" i="14"/>
  <c r="R42" i="14"/>
  <c r="R43"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R251" i="14"/>
  <c r="R252"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R374" i="14"/>
  <c r="R375" i="14"/>
  <c r="R376" i="14"/>
  <c r="R377" i="14"/>
  <c r="R378" i="14"/>
  <c r="R379" i="14"/>
  <c r="R380" i="14"/>
  <c r="R381" i="14"/>
  <c r="R382" i="14"/>
  <c r="R383" i="14"/>
  <c r="R384" i="14"/>
  <c r="R385" i="14"/>
  <c r="R386" i="14"/>
  <c r="R387" i="14"/>
  <c r="R388" i="14"/>
  <c r="R389" i="14"/>
  <c r="R390" i="14"/>
  <c r="R391" i="14"/>
  <c r="R392" i="14"/>
  <c r="R393" i="14"/>
  <c r="R394" i="14"/>
  <c r="R395" i="14"/>
  <c r="R396" i="14"/>
  <c r="R397" i="14"/>
  <c r="R398" i="14"/>
  <c r="R399" i="14"/>
  <c r="R400" i="14"/>
  <c r="R401" i="14"/>
  <c r="R402" i="14"/>
  <c r="R403" i="14"/>
  <c r="R404" i="14"/>
  <c r="R405" i="14"/>
  <c r="R406" i="14"/>
  <c r="R407" i="14"/>
  <c r="R408" i="14"/>
  <c r="R409" i="14"/>
  <c r="R410" i="14"/>
  <c r="R411" i="14"/>
  <c r="R412" i="14"/>
  <c r="R413" i="14"/>
  <c r="R414" i="14"/>
  <c r="R415" i="14"/>
  <c r="R416" i="14"/>
  <c r="R417" i="14"/>
  <c r="R418" i="14"/>
  <c r="R419" i="14"/>
  <c r="R420" i="14"/>
  <c r="R421" i="14"/>
  <c r="R424" i="14"/>
  <c r="R425" i="14"/>
  <c r="R426" i="14"/>
  <c r="R427" i="14"/>
  <c r="R428" i="14"/>
  <c r="R429" i="14"/>
  <c r="R430" i="14"/>
  <c r="R431" i="14"/>
  <c r="R432" i="14"/>
  <c r="R433" i="14"/>
  <c r="R434" i="14"/>
  <c r="R435" i="14"/>
  <c r="R436" i="14"/>
  <c r="R437" i="14"/>
  <c r="R438" i="14"/>
  <c r="R439" i="14"/>
  <c r="R440" i="14"/>
  <c r="R441" i="14"/>
  <c r="R442" i="14"/>
  <c r="R443" i="14"/>
  <c r="R444" i="14"/>
  <c r="R445" i="14"/>
  <c r="R446" i="14"/>
  <c r="R447" i="14"/>
  <c r="R448" i="14"/>
  <c r="R449" i="14"/>
  <c r="R450" i="14"/>
  <c r="R451" i="14"/>
  <c r="R452" i="14"/>
  <c r="R453" i="14"/>
  <c r="R454" i="14"/>
  <c r="R455" i="14"/>
  <c r="R456" i="14"/>
  <c r="R457" i="14"/>
  <c r="R458" i="14"/>
  <c r="R459" i="14"/>
  <c r="R460" i="14"/>
  <c r="R461" i="14"/>
  <c r="R462" i="14"/>
  <c r="R463" i="14"/>
  <c r="R464" i="14"/>
  <c r="R465" i="14"/>
  <c r="R466" i="14"/>
  <c r="R467" i="14"/>
  <c r="R468" i="14"/>
  <c r="R469" i="14"/>
  <c r="R470" i="14"/>
  <c r="R471" i="14"/>
  <c r="R472" i="14"/>
  <c r="R473" i="14"/>
  <c r="R474" i="14"/>
  <c r="R475" i="14"/>
  <c r="R476" i="14"/>
  <c r="R477" i="14"/>
  <c r="R478" i="14"/>
  <c r="R479" i="14"/>
  <c r="R480" i="14"/>
  <c r="R481" i="14"/>
  <c r="R482" i="14"/>
  <c r="R483" i="14"/>
  <c r="R484" i="14"/>
  <c r="R485" i="14"/>
  <c r="R486" i="14"/>
  <c r="R487" i="14"/>
  <c r="R488" i="14"/>
  <c r="R489" i="14"/>
  <c r="R490" i="14"/>
  <c r="R491" i="14"/>
  <c r="R492" i="14"/>
  <c r="R493" i="14"/>
  <c r="R494" i="14"/>
  <c r="R495" i="14"/>
  <c r="R496" i="14"/>
  <c r="R497" i="14"/>
  <c r="R498" i="14"/>
  <c r="R499" i="14"/>
  <c r="R500" i="14"/>
  <c r="R501" i="14"/>
  <c r="R502" i="14"/>
  <c r="R503" i="14"/>
  <c r="R504" i="14"/>
  <c r="R505" i="14"/>
  <c r="R506" i="14"/>
  <c r="R507" i="14"/>
  <c r="R508" i="14"/>
  <c r="R509" i="14"/>
  <c r="R510" i="14"/>
  <c r="R511" i="14"/>
  <c r="R512" i="14"/>
  <c r="R513" i="14"/>
  <c r="R514" i="14"/>
  <c r="R515" i="14"/>
  <c r="R516" i="14"/>
  <c r="R517" i="14"/>
  <c r="R518" i="14"/>
  <c r="R519" i="14"/>
  <c r="R520" i="14"/>
  <c r="R521" i="14"/>
  <c r="R522" i="14"/>
  <c r="R523" i="14"/>
  <c r="R524" i="14"/>
  <c r="R525" i="14"/>
  <c r="R526" i="14"/>
  <c r="R527" i="14"/>
  <c r="R528" i="14"/>
  <c r="R529" i="14"/>
  <c r="R530" i="14"/>
  <c r="R531" i="14"/>
  <c r="R532" i="14"/>
  <c r="R533" i="14"/>
  <c r="R534" i="14"/>
  <c r="R535" i="14"/>
  <c r="R536" i="14"/>
  <c r="R537" i="14"/>
  <c r="R538" i="14"/>
  <c r="R539" i="14"/>
  <c r="R540" i="14"/>
  <c r="R541" i="14"/>
  <c r="R542" i="14"/>
  <c r="R543" i="14"/>
  <c r="R544" i="14"/>
  <c r="R545" i="14"/>
  <c r="R546" i="14"/>
  <c r="R547" i="14"/>
  <c r="R548" i="14"/>
  <c r="R549" i="14"/>
  <c r="R550" i="14"/>
  <c r="R551" i="14"/>
  <c r="R552" i="14"/>
  <c r="R553" i="14"/>
  <c r="R554" i="14"/>
  <c r="R555" i="14"/>
  <c r="R556" i="14"/>
  <c r="R557" i="14"/>
  <c r="R558" i="14"/>
  <c r="R559" i="14"/>
  <c r="R560" i="14"/>
  <c r="R561" i="14"/>
  <c r="R562" i="14"/>
  <c r="R563" i="14"/>
  <c r="R564" i="14"/>
  <c r="R565" i="14"/>
  <c r="R566" i="14"/>
  <c r="R567" i="14"/>
  <c r="R568" i="14"/>
  <c r="R569" i="14"/>
  <c r="R570" i="14"/>
  <c r="R571" i="14"/>
  <c r="R572" i="14"/>
  <c r="R573" i="14"/>
  <c r="R574" i="14"/>
  <c r="R575" i="14"/>
  <c r="R576" i="14"/>
  <c r="R577" i="14"/>
  <c r="R578" i="14"/>
  <c r="R579" i="14"/>
  <c r="R580" i="14"/>
  <c r="R581" i="14"/>
  <c r="R582" i="14"/>
  <c r="R583" i="14"/>
  <c r="R584" i="14"/>
  <c r="R585" i="14"/>
  <c r="R586" i="14"/>
  <c r="R587" i="14"/>
  <c r="R588" i="14"/>
  <c r="R589" i="14"/>
  <c r="R590" i="14"/>
  <c r="R591" i="14"/>
  <c r="R592" i="14"/>
  <c r="R593" i="14"/>
  <c r="R594" i="14"/>
  <c r="R595" i="14"/>
  <c r="R596" i="14"/>
  <c r="R597" i="14"/>
  <c r="R598" i="14"/>
  <c r="R599" i="14"/>
  <c r="R600" i="14"/>
  <c r="R601" i="14"/>
  <c r="R602" i="14"/>
  <c r="R603" i="14"/>
  <c r="R604" i="14"/>
  <c r="R605" i="14"/>
  <c r="R606" i="14"/>
  <c r="R607" i="14"/>
  <c r="R608" i="14"/>
  <c r="R609" i="14"/>
  <c r="R610" i="14"/>
  <c r="R611" i="14"/>
  <c r="R612" i="14"/>
  <c r="R613" i="14"/>
  <c r="R614" i="14"/>
  <c r="R615" i="14"/>
  <c r="R616" i="14"/>
  <c r="R617" i="14"/>
  <c r="R618" i="14"/>
  <c r="R619" i="14"/>
  <c r="R620" i="14"/>
  <c r="R621" i="14"/>
  <c r="R622" i="14"/>
  <c r="R623" i="14"/>
  <c r="R624" i="14"/>
  <c r="R625" i="14"/>
  <c r="R626" i="14"/>
  <c r="R627" i="14"/>
  <c r="R628" i="14"/>
  <c r="R629" i="14"/>
  <c r="R630" i="14"/>
  <c r="R631" i="14"/>
  <c r="R632" i="14"/>
  <c r="R633" i="14"/>
  <c r="R634" i="14"/>
  <c r="R635" i="14"/>
  <c r="R636" i="14"/>
  <c r="R6" i="14"/>
  <c r="G559" i="14"/>
  <c r="G526" i="14"/>
  <c r="G304" i="14"/>
  <c r="G244" i="14"/>
  <c r="G85" i="14"/>
  <c r="G82" i="14"/>
  <c r="G40" i="14"/>
  <c r="G39" i="14"/>
  <c r="G8" i="14"/>
  <c r="O6" i="14" l="1"/>
  <c r="O2" i="14" s="1"/>
  <c r="E8" i="4" l="1"/>
  <c r="E9" i="4" l="1"/>
  <c r="E12" i="4" l="1"/>
</calcChain>
</file>

<file path=xl/sharedStrings.xml><?xml version="1.0" encoding="utf-8"?>
<sst xmlns="http://schemas.openxmlformats.org/spreadsheetml/2006/main" count="6009" uniqueCount="904">
  <si>
    <t>TR - ANEXO B -Caderno de realização da Prova de Conceito (PoC)</t>
  </si>
  <si>
    <r>
      <rPr>
        <b/>
        <sz val="9"/>
        <color rgb="FF000000"/>
        <rFont val="Tahoma"/>
        <family val="2"/>
      </rPr>
      <t>OBJETO:</t>
    </r>
    <r>
      <rPr>
        <sz val="9"/>
        <color rgb="FF000000"/>
        <rFont val="Tahoma"/>
        <family val="2"/>
      </rPr>
      <t xml:space="preserve">  LICENCIAMENTO, IMPLANTAÇÃO, ATUALIZAÇÃO E SUPORTE TÉCNICO para Ferramenta IT Service Management – ITSM, que inclua funcionalidades de gestão de serviços, chamados de solicitação de serviço e incidentes, mudanças, eventos, problemas, configuração e conhecimento, na modalidade Software como Serviço (Software as a Service – SaaS).</t>
    </r>
  </si>
  <si>
    <t>1. INTRODUÇÃO</t>
  </si>
  <si>
    <t>1.1. Além de atender aos requisitos diretamente relacionados com o negócio, a solução deve ser aderente a uma série de especificações de natureza técnica a fim de que sua utilização pela CONTRATANTE seja viável e os objetivos desta contratação sejam plenamente alcançados.</t>
  </si>
  <si>
    <t>1.2 A planiha já está preparada para realização dos cálculos durante a realização da PoC. Preencha apenas as células destacadas em amarelo.</t>
  </si>
  <si>
    <t>2. LISTA DE REQUISITOS</t>
  </si>
  <si>
    <t>2.1. Na tabela estão os requisitos funcionais que devem ser atendidos pela solução. Os requisitos indicados com sim na coluna de avaliação na PoC devem ser obrigatoriamente apresentados.</t>
  </si>
  <si>
    <t xml:space="preserve">2.2 Os requisitos indicados como atendidos por customização podem não ser efetivamente demonstrados, desde que a licitante se comprometa a implementá-los e mantê-los disponíveis durante a vigência contratual, mesmo em caso de atualizações da solução. Neste caso será atribuída nota de atendimento parcial. </t>
  </si>
  <si>
    <t xml:space="preserve">2.3 Independente da avaliação na PoC ou de atendimento por customização ou não, todos os requisitos obrigatórios devem ser entregues para o recebimento definitivo da implantação. </t>
  </si>
  <si>
    <t>3. ROTEIRO</t>
  </si>
  <si>
    <t>3.1. A demonstração dos requisitos deve contemplar, no mínimo, o seguinte roteiro:</t>
  </si>
  <si>
    <t>3.1.1. Apresentação da solução, de sua arquitetura, seus módulos e acesso</t>
  </si>
  <si>
    <t>3.1.2. Visão Geral da Solução e seus módulos</t>
  </si>
  <si>
    <t xml:space="preserve">3.1.3. Visão Geral da Arquitetura </t>
  </si>
  <si>
    <t xml:space="preserve">3.1.4. Informações de licenciamento </t>
  </si>
  <si>
    <t>3.1.5. Apresentar a solução, seguindo a ordem que entender mais conveniente para demonstrar os requisitos, devendo contemplar todo o caderno da PoC. Sugere-se que a demontração siga a ordem do próprio caderno.</t>
  </si>
  <si>
    <t>3.1.5.1. Se houver necessidade, podem ser utilizados mais de um browser para demonstrar a solução.</t>
  </si>
  <si>
    <t>DELIBERAÇÃO</t>
  </si>
  <si>
    <t>Core ou customizável</t>
  </si>
  <si>
    <t>Item será avaliado na PoC?</t>
  </si>
  <si>
    <t xml:space="preserve">Deliberação da Comissão Avaliadora </t>
  </si>
  <si>
    <t>AUX_PROC</t>
  </si>
  <si>
    <t>Pontuação</t>
  </si>
  <si>
    <t xml:space="preserve">Core </t>
  </si>
  <si>
    <t>Obrigatório</t>
  </si>
  <si>
    <t>Sim</t>
  </si>
  <si>
    <t>Core</t>
  </si>
  <si>
    <t>Não</t>
  </si>
  <si>
    <t>Não avaliado</t>
  </si>
  <si>
    <t>-</t>
  </si>
  <si>
    <t>Core ou Customizável</t>
  </si>
  <si>
    <t>Customizável</t>
  </si>
  <si>
    <t>Desejável</t>
  </si>
  <si>
    <t>Aprovado</t>
  </si>
  <si>
    <t>Classificado</t>
  </si>
  <si>
    <t>Vide subitem(ns)</t>
  </si>
  <si>
    <t>Rejeitado</t>
  </si>
  <si>
    <t>Eliminado</t>
  </si>
  <si>
    <t>Atendido sem customização</t>
  </si>
  <si>
    <t>Não demonstrado OU Erro na demonstração OU por customização</t>
  </si>
  <si>
    <t>4. CADERNO PROVA DE CONCEITO</t>
  </si>
  <si>
    <t xml:space="preserve">FORNECEDOR: </t>
  </si>
  <si>
    <t>Complemento</t>
  </si>
  <si>
    <t>Indicação Finep (TR)</t>
  </si>
  <si>
    <t>Indicação LICITANTE</t>
  </si>
  <si>
    <t>ID Cat</t>
  </si>
  <si>
    <t>Id req N1</t>
  </si>
  <si>
    <t>Id req N2</t>
  </si>
  <si>
    <t>Id req N3</t>
  </si>
  <si>
    <t>Categoria</t>
  </si>
  <si>
    <t>Subcategoria</t>
  </si>
  <si>
    <t>Descrição / Funcionalidade</t>
  </si>
  <si>
    <t>Obrigatório / Desejável</t>
  </si>
  <si>
    <t>Orientações para PoC</t>
  </si>
  <si>
    <r>
      <t>Atende</t>
    </r>
    <r>
      <rPr>
        <b/>
        <sz val="8"/>
        <color theme="0"/>
        <rFont val="Tahoma"/>
        <family val="2"/>
      </rPr>
      <t xml:space="preserve"> (Sim / Não)</t>
    </r>
  </si>
  <si>
    <t>Tipo de atendimento</t>
  </si>
  <si>
    <t>Classificação | Pontuação</t>
  </si>
  <si>
    <t>FUNCIONALIDADES BÁSICAS</t>
  </si>
  <si>
    <t>ITIL</t>
  </si>
  <si>
    <t>Suportar a operação e rotinas de governança de TI da Finep com base nos processos ITIL.</t>
  </si>
  <si>
    <t>ITEM</t>
  </si>
  <si>
    <t>Solução</t>
  </si>
  <si>
    <t xml:space="preserve">Todos os módulos deverão ser fornecidos por fabricante único, sendo aceitas integrações entre soluções do fabricante, desde que transparente para o usuário, que não demandem autenticação adicional e que ocorram em tempo de execução, não sendo aceitas cargas de dados ou integrações programadas ou executadas manualmente. </t>
  </si>
  <si>
    <t>Customização de Interface</t>
  </si>
  <si>
    <t>Permitir a personalização por meio da criação, inserção e organização de áreas de conteúdo, realizadas por interface gráfica, de acordo com a necessidade da Finep.</t>
  </si>
  <si>
    <t xml:space="preserve">Dispor de campo para inserção de dados em texto livre e anexos de qualquer tipo e formato previamente autorizados pelo administrador da ferramenta em todas as telas de inserção de registro, atualização e resposta de chamados; na gestão de serviços, itens de configuração ou itens de conhecimento; bem como no planejamento ou registro de mudanças, eventos e problema. </t>
  </si>
  <si>
    <t>Permitir a configuração de tamanho máximo de anexos e as extensões de arquivo autorizadas, restringido a inclusão de anexos fora destes padrões definidos.</t>
  </si>
  <si>
    <t>Testes</t>
  </si>
  <si>
    <t xml:space="preserve">Permitir que sejam criados vários testes automatizados e que permaneçam disponíveis para validação das customizações em caso de atualizações de versão. </t>
  </si>
  <si>
    <t>Interface</t>
  </si>
  <si>
    <t>Permitir múltiplas visibilidades da solução, adaptando o conteúdo apresentado, informações e opções de autoatendimento para segmentar diferentes perfis de usuário ou diferentes serviços, de diferentes unidades organizacionais, de acordo com as regras de permissão de acesso definidas.</t>
  </si>
  <si>
    <t>Dispor de quadros de avisos aos clientes, para comunicados das áreas prestadoras de serviço .</t>
  </si>
  <si>
    <t>Pesquisa</t>
  </si>
  <si>
    <t>Permitir a pesquisa, a partir de todas as telas da solução, utilizando, no mínimo, critérios de identificador único, data, tipo de atividade, descrição, e nome da pessoa ou usuário que realizou alguma atualização no registro, título ou conteúdo do item.</t>
  </si>
  <si>
    <t>Gestão da informação</t>
  </si>
  <si>
    <t>Garantir aos registros dos diferentes módulos da solução (serviços, chamados, mudanças, eventos, problemas, itens de configuração e itens de conhecimento)um identificador único e intransferível</t>
  </si>
  <si>
    <t>Garantir que a gestão dos registros inclua o cadastro; a atualização; a exclusão, caso o item não tenha sido utilizado ou referenciado por outros itens; e a inativação, caso o item tenha sido utilizado ou referenciado por outros itens.</t>
  </si>
  <si>
    <t>Permitir que atualizações em dados de um módulo sensibilize informações e estados de dados de módulos vinculados (ex: vinculação entre chamados e Itens de Configuração, chamados e mudanças, mudanças e eventos, mudanças e Itens de Configuração, Itens de Configuração e gestão de estoque).</t>
  </si>
  <si>
    <t>Testar no mínimo os exemplos apresentados no texto.</t>
  </si>
  <si>
    <t>Transferência entre operadores</t>
  </si>
  <si>
    <t>Para todos os módulos da solução, permitir aos operadores a transferência do atendimento para outro profissional com perfil semelhante ou fila, mediante inclusão de justificativa e histórico.</t>
  </si>
  <si>
    <t>Comprovar, no mínimo, para chamados, mudanças e problemas.</t>
  </si>
  <si>
    <t>CESSÃO DO DIREITO DE USO</t>
  </si>
  <si>
    <t>Condições de licenciamento</t>
  </si>
  <si>
    <r>
      <t xml:space="preserve">A cessão deve considerar o INVENTÁRIO DE USUÁRIOS, ITENS DE CONFIGURAÇÃO E NÍVEIS DE SERVIÇO, com possibilidade de substituição ilimitada.
</t>
    </r>
    <r>
      <rPr>
        <i/>
        <sz val="9"/>
        <color rgb="FF000000"/>
        <rFont val="Tahoma"/>
        <family val="2"/>
      </rPr>
      <t>(Inventário disponível no ANEXO C)</t>
    </r>
  </si>
  <si>
    <t>Verificação ocorrerá na apresentação geral da solução do início da PoC.</t>
  </si>
  <si>
    <t>Ao longo da execução contratual, os números informados para o licenciamento podem sofrer aumento ou redução da ordem de 10%, sem alteração no preço praticado.</t>
  </si>
  <si>
    <t>Permitir que licenciamento realizado para usuários de outros clientes da licitante possibilitem acesso às funcionalidades contratadas pela Finep.</t>
  </si>
  <si>
    <t>REQUISITOS NÃO FUNCIONAIS / TECNOLÓGICOS</t>
  </si>
  <si>
    <t>Padrões tecnológicos</t>
  </si>
  <si>
    <t>Permitir o uso da solução através da web, na modalidade Software como Serviço, em nuvem, e compatível, no mínimo, com a versão atualizada dos navegadores Mozilla Firefox, Microsoft Edge e Google Chrome.</t>
  </si>
  <si>
    <t>Permitir o uso da solução através de aplicativo mobile, compatível, no mínimo, com as versões recentes de Android e IOS.</t>
  </si>
  <si>
    <t>Permitir o por protocolo HTTPS e contar com recursos de segurança de modo a mitigar o risco de invasões e compartilhamento de dados da Finep hospedados nos servidores da CONTRATADA.</t>
  </si>
  <si>
    <t>Disponibilidade</t>
  </si>
  <si>
    <t>Contar com disponibilidade mínima mensal de 99,75% do período, onde eventuais janelas de interrupção programada, previamente aprovadas pela Finep, serão desconsideradas para efeito do cálculo de disponibilidade;</t>
  </si>
  <si>
    <t>Dispor de infraestrutura com redundância para garantir continuidade da operação.</t>
  </si>
  <si>
    <t>Verificação ocorrerá na apresentação geral da solução do início da PoC</t>
  </si>
  <si>
    <t>Local de hospedagem</t>
  </si>
  <si>
    <t xml:space="preserve">Utilizar provedor de hospedagem em território brasileiro, com disponibilidade de recursos para a utilização adequada da solução pelo quantitativo de usuários previstos, durante toda a execução contratual, sem limitação de capacidade de armazenamento ou processamento. </t>
  </si>
  <si>
    <t>Ao menos uma cópia dos dados, metadados, informações e conhecimentos produzidos ou custodiados pela CONTRATADA e transferidos para o provedor de serviço de nuvem, deve estar hospedada em território brasileiro.</t>
  </si>
  <si>
    <t>Eventuais informações restritas ou pessoais, nos termos da legislação aplicável, bem como suas cópias atualizadas de segurança, não poderão ser tratadas fora do território brasileiro.</t>
  </si>
  <si>
    <t>Ambientes</t>
  </si>
  <si>
    <t>Devem ser disponibilizados, no mínimo, um ambiente não produtivo e um ambiente produtivo, de modo a viabilizar realização de homologação de customizações e novas versões.</t>
  </si>
  <si>
    <t>O ambiente produtivo deverá ser implementado por meio da criação de uma instância exclusiva e dedicada para a operação da Finep, não sendo permitido o seu compartilhamento com outros clientes ou mesmo com a própria contratada.</t>
  </si>
  <si>
    <t>No ambiente não produtivo aceita-se o compartilhamento de instância, desde que os dados, informações e arquivos da Finep sejam acessados e editados apenas pela Finep e pela contratada, e as customizações e parametrizações realizadas não sejam alteradas por outros clientes da CONTRATADA.</t>
  </si>
  <si>
    <t>A critério da CONTRATADA, o ambiente utilizado para realização da Prova de Conceito (POC) pode ser transformado no ambiente não produtivo.</t>
  </si>
  <si>
    <t>Refresh de dados</t>
  </si>
  <si>
    <t xml:space="preserve">O ambiente não produtivo deve ser atualizado, no mínimo a cada três meses, para refletir a configuração e parametrizações do ambiente produtivo. </t>
  </si>
  <si>
    <t>Mediante acordo entre as partes, tal atualização pode ser adiada em função de validações ou homologações em andamento.</t>
  </si>
  <si>
    <t>sub item</t>
  </si>
  <si>
    <t>GESTÃO DE USUÁRIOS E AUTENTICAÇÃO</t>
  </si>
  <si>
    <t>Bases de usuários</t>
  </si>
  <si>
    <t>Realizar a gestão de usuários na base da própria ferramenta, permitindo a obtenção de informações a partir de:</t>
  </si>
  <si>
    <t>Vide Subitem(ns)</t>
  </si>
  <si>
    <t>Mecanismo nativo da própria solução, para possibilitar o cadastro de administrador local ou usuários externos;</t>
  </si>
  <si>
    <t>Conectar a solução a uma base AD da própria licitante para demonstrar o funcionamento</t>
  </si>
  <si>
    <t>Autenticação</t>
  </si>
  <si>
    <t>Permitir configuração de autenticação em dois fatores: pelo Microsoft Authenticator e por envio de código via e-mail ou Microsoft Teams.</t>
  </si>
  <si>
    <t>Administração</t>
  </si>
  <si>
    <t xml:space="preserve">Permitir a gestão de usuários e de autenticação apenas aos administradores autorizados a realizar tal atividade.  </t>
  </si>
  <si>
    <t>GESTÃO DE UNIDADES ORGANIZACIONAIS, GRUPOS E PERFIS</t>
  </si>
  <si>
    <t>Gestão de unidades organizacionais</t>
  </si>
  <si>
    <t>Realizar gestão de empresas, unidades organizacionais e dos respectivos gestores e substitutos, considerando:</t>
  </si>
  <si>
    <t xml:space="preserve">A gestão, no mínimo, das estruturas organizais de Conselhos, Presidência, Diretorias, Superintendências, Departamentos e Coordenações. </t>
  </si>
  <si>
    <t>Gestão de Grupos de Usuários</t>
  </si>
  <si>
    <t>Realizar gestão de grupos, com obtenção de informações a partir de integração com Active Directory e mediante cadastro na própria solução.</t>
  </si>
  <si>
    <t>Gestão de Perfis de Acesso</t>
  </si>
  <si>
    <t>Realizar gestão de perfis de acesso, com base nos perfis de acesso previamente definidos, que incluem, no mínimo:</t>
  </si>
  <si>
    <t>Contemplar ao menos um administrador pleno; um administrador de serviços, calendários e filas; um administrador excluisivo de  usuários, perfis, grupos e acessos;ao menos duas categorias de operadores com acessos segmentados a serviços e itens de  conhecimentos distintos; ao menos dois clientes com acessos segmentados a serviços e conhecimentos distintos, com apenas um podendo aprovar mudanças; e um auditor.</t>
  </si>
  <si>
    <t>Gestão de Perfis de Acesso - Operador</t>
  </si>
  <si>
    <t>Operadores, que:</t>
  </si>
  <si>
    <t xml:space="preserve">Realizam o atendimento de chamados (solicitação de serviço / incidente), eventos e problemas; </t>
  </si>
  <si>
    <t>Atuam no processo de gestão de mudança;</t>
  </si>
  <si>
    <t>Atuam no processo de gestão de configuração / ativos de TI;</t>
  </si>
  <si>
    <t xml:space="preserve">Consultam e atualizam base de conhecimento; </t>
  </si>
  <si>
    <t>Alimentam informações de alocação de tempo na execução das atividades;</t>
  </si>
  <si>
    <t>Consultam dashboards e relatórios;</t>
  </si>
  <si>
    <t xml:space="preserve">Consultam logs dos itens onde atuaram. </t>
  </si>
  <si>
    <t>Gestão de Perfis de Acesso - Administrador</t>
  </si>
  <si>
    <t>Administradores que:</t>
  </si>
  <si>
    <t>Configuram e parametrizam a solução;</t>
  </si>
  <si>
    <t>Gerenciam filas, serviços e calendários de atendimento;</t>
  </si>
  <si>
    <t>Gerenciam usuários, grupos, filas de atendimento, fluxos de processos, formulários e campos personalizados dos diferentes módulos da solução;</t>
  </si>
  <si>
    <t>Consultam todos os logs de utilização e atividades executadas do sistema.</t>
  </si>
  <si>
    <t>Gestão de Perfis de Acesso - Cliente</t>
  </si>
  <si>
    <t>Cliente, que são os demais usuários autorizados a utilizar a solução para:</t>
  </si>
  <si>
    <t>Abertura e acompanhamento de chamados;</t>
  </si>
  <si>
    <t>Visualização de serviços e base de conhecimento;</t>
  </si>
  <si>
    <t>Aprovação de chamados e requisições de mudança (RFCs).</t>
  </si>
  <si>
    <t>Gestão de Perfis de Acesso - Auditor</t>
  </si>
  <si>
    <t xml:space="preserve">Auditoria, complementar ao Cliente, tem acesso de consulta a todos os logs e telas de administradores e operadores, mas não realiza nenhuma atividade de operador ou de administrador. </t>
  </si>
  <si>
    <t xml:space="preserve">Segmentação de acesso </t>
  </si>
  <si>
    <t>A autenticação do usuário deve ser suficiente para a correta identificação de seu perfil, grupos, unidades e consequente  conjunto de permissões, de modo a permitir acesso apenas às funcionalidades associadas ao perfil ou a funcionalidades pré-definidas (ex: apenas gestão de mudanças, apenas gestão de configuração, apenas chamados ou problemas etc.).</t>
  </si>
  <si>
    <t xml:space="preserve">Administração </t>
  </si>
  <si>
    <t xml:space="preserve">Permitir o acesso seguro e controlado à gestão de unidades organizacionais, grupos e perfis apenas aos administradores autorizados a realizar tal atividade.  </t>
  </si>
  <si>
    <t>GESTÃO DE FILAS DE ATENDIMENTO</t>
  </si>
  <si>
    <t>Segmentação de acesso</t>
  </si>
  <si>
    <t>Realizar gestão de filas de atendimento, seus atributos e associação com usuários, grupos ou perfis.</t>
  </si>
  <si>
    <t>Permitir a vinculação de filas ao atendimento dos serviços.</t>
  </si>
  <si>
    <t xml:space="preserve">Criar ao menos três filas de atednimento: duas que estejam vinculadas a serviços em que a outra equipe não esteja; e uma terceira com serviços que estejam associados a alguns dos serviços associados a uma ou outra fila anteriores.  Será verificado se filas não visualizam serviços onde não tenham acesso. </t>
  </si>
  <si>
    <t>Operadores não devem acessar filas a que não estejam associados.</t>
  </si>
  <si>
    <t xml:space="preserve">Permitir o acesso seguro e controlado às informações do processo de gestão de filas apenas aos administradores autorizados a realizar tal atividade.  </t>
  </si>
  <si>
    <t>GESTÃO DE ACORDO DE NÍVEIS DE SERVIÇO (SLA)</t>
  </si>
  <si>
    <t>Calendário de atendimento</t>
  </si>
  <si>
    <t>Realizar criação e gestão de ilimitados calendários de atendimento.</t>
  </si>
  <si>
    <t>Os calendários de atendimento devem permitir o cadastro de feriados ou datas em que não haverá atendimento;</t>
  </si>
  <si>
    <t>Os calendários de atendimento devem permitir a definição de trabalho ou não nos sábados, domingos e feriados para contabilização ou não no nível de serviço;</t>
  </si>
  <si>
    <t xml:space="preserve">Impactos e severidades </t>
  </si>
  <si>
    <r>
      <t xml:space="preserve">Realizar gestão de impactos e severidades de serviços, possibilitando a criação de ilimitados itens. 
</t>
    </r>
    <r>
      <rPr>
        <i/>
        <sz val="9"/>
        <color theme="1"/>
        <rFont val="Tahoma"/>
        <family val="2"/>
      </rPr>
      <t>(Ver glossário sobre os conceitos e o ANEXO C para detalhamento de exemplo de impactos e severidades).</t>
    </r>
  </si>
  <si>
    <t>Criticidades</t>
  </si>
  <si>
    <t>Realizar gestão de criticidade de serviços, resultantes da combinação de impactos e severidades, possibilitando a criação de ilimitadas combinações.</t>
  </si>
  <si>
    <t>Prazos Máximos de Atednimento</t>
  </si>
  <si>
    <t>Realizar a gestão de prazos máximos de atendimento, incluindo Prazo para o Início do Atendimento (PIA) e Prazo para Resolução da Demanda (PRD).</t>
  </si>
  <si>
    <t>A gestão dos prazos deve permitir a configuração de atendimento em horas úteis ou horas corridas.</t>
  </si>
  <si>
    <t>Níveis de Serviço</t>
  </si>
  <si>
    <r>
      <t xml:space="preserve">Realizar gestão de níveis de serviço, possibilitando a criação de ilimitadas combinações de criticidades, serviços, calendários e prazos máximos de atendimento.
</t>
    </r>
    <r>
      <rPr>
        <i/>
        <sz val="9"/>
        <color rgb="FF000000"/>
        <rFont val="Tahoma"/>
        <family val="2"/>
      </rPr>
      <t>(Ver no ANEXO C os níveis de serviços vigentes para serviços atendidos pela equipe interna de TI da Finep e pela sutentação do ERP</t>
    </r>
    <r>
      <rPr>
        <sz val="9"/>
        <color rgb="FF000000"/>
        <rFont val="Tahoma"/>
        <family val="2"/>
      </rPr>
      <t>).</t>
    </r>
  </si>
  <si>
    <t>Combinar serviços com niveis de serviço distintos, com os dois casos completos do anexo (atendimento interno e atendimento ERP). Serão realizadas alterações durante a PoC.</t>
  </si>
  <si>
    <t>Permitir a vinculação de Níveis de Serviço com os processos de Gestão de Chamados e Gestão de Problemas.</t>
  </si>
  <si>
    <t>Disponibilidade de ICs</t>
  </si>
  <si>
    <t>Permitir a definição de calendários de atendimento e níveis de disponibilidade para Itens de Configuração (IC).</t>
  </si>
  <si>
    <t>Escalação</t>
  </si>
  <si>
    <t>Permitir a criação de regras para a automação de escalação para diferentes pessoas ou grupos na gestão de chamados e problemas, levando em consideração características da demanda, tais como: itens de configuração ou serviços envolvidos, criticidade, tempo restante para descumprimento dos prazos de atendimento ou proximidade do percentual de indisponibilidade máximo tolerado.</t>
  </si>
  <si>
    <t>Apuração dos prazos de atendimento</t>
  </si>
  <si>
    <t>Permitir o monitoramento e apuração de prazos de atendimento na gestão de chamados e problemas, possibilitando a apuração integral ou segregada das tarefas que compõem seu atendimento, bem como a apuração de cada fila envolvida no atendimento ou o conjunto que atuou na execução do serviço, frente ao SLA definido.</t>
  </si>
  <si>
    <t xml:space="preserve">Demonstrar que é possível apurar os indicadores desconsiderando tarefas de um chamado; e que também é possível apurar o tempo de atendimento da fila que recebe o chamado, classifica e encaminha para atuação de outra fila de atendimento. </t>
  </si>
  <si>
    <t>Demonstrar que os estados onde não deve ser contabilizado para fins de apuração de fato não contabilizam</t>
  </si>
  <si>
    <t>Permitir que programações de mudanças sejam excluídos da apuração dos prazos de atendimento.</t>
  </si>
  <si>
    <t>Demonstrar como os eventos pré-configurados e planejamento de mudanças sensibilizam a apuração dos prazos de atendimento</t>
  </si>
  <si>
    <t>A apuração do tempo de atendimento do chamado pode considerar ou não o tempo de atendimento das tarefas ou chamados-filho, de modo configurável nos relatórios.</t>
  </si>
  <si>
    <t>Independente da estratégia, a apuração dos tempos de atendimento deve permitir a identificação para as diferentes estruturas de atendimento (filas, serviços, tarefas, etc), considerando  os respectivos calendários e prazos de atendimento.</t>
  </si>
  <si>
    <t>Versionamento e Histórico</t>
  </si>
  <si>
    <t xml:space="preserve">Manter versionamento dos itens (calendários, prazos de atendimento, criticidades, regas de escalação e regras de apuração de prazos de atendimento), com histórico das alterações realizadas. </t>
  </si>
  <si>
    <t>Demonstrar histórico básico das alterações realizadas nos diversos elementos. As alterações realizadas ao longo da PoC também devem figurar no histórico.</t>
  </si>
  <si>
    <t xml:space="preserve">Permitir o acesso seguro e controlado à gestão de níveis de serviço e de SLA, apenas aos administradores autorizados a realizar tal atividade.  </t>
  </si>
  <si>
    <t>GESTÃO DO CATÁLOGO DE SERVIÇOS</t>
  </si>
  <si>
    <t>Gestão de Grupos e Categorias de Serviço</t>
  </si>
  <si>
    <r>
      <t xml:space="preserve">Permitir a gestão de grupos de serviço e categorias de serviço, bem como seus atributos.
</t>
    </r>
    <r>
      <rPr>
        <i/>
        <sz val="9"/>
        <color theme="1"/>
        <rFont val="Tahoma"/>
        <family val="2"/>
      </rPr>
      <t>(ver exemplo de catálogo de serviços da Finep no Anexo C)</t>
    </r>
  </si>
  <si>
    <t xml:space="preserve">Cadastrar grupos e categorias de serviço dos serviços que serão carregados, utilizando o exemplo constante no Anexo. </t>
  </si>
  <si>
    <t>Permitir a vinculação de categorias de serviço a grupos de serviço.</t>
  </si>
  <si>
    <t>Permitir o estabelecimetno de subcategorias de serviço, através do vínculo hierárquico entre categorias</t>
  </si>
  <si>
    <t>Demonstrar ao menos uma subcategoria de serviços</t>
  </si>
  <si>
    <t>Gestão de Serviços</t>
  </si>
  <si>
    <t>Permitir a gestão de ilimitados serviços e seus atributos, incluindo, no mínimo:</t>
  </si>
  <si>
    <t>Nome;</t>
  </si>
  <si>
    <t>Descrição;</t>
  </si>
  <si>
    <t>Natureza (no mínimo, serviços de negócio e serviços de TI);</t>
  </si>
  <si>
    <t>Estado de implementação dos serviços (Ativo / Inativo);</t>
  </si>
  <si>
    <t>Estado de incidente dos serviços (Incidente / Alerta / Operacional);</t>
  </si>
  <si>
    <t>Grupo do Serviço, dentre os previamente cadastrados na solução</t>
  </si>
  <si>
    <t>Categoria do Serviço, dentre as previamente cadastrados na solução</t>
  </si>
  <si>
    <t xml:space="preserve">Usuários Gestores do Serviço, devendo obrigatoriamente ser registrado no mínimo um; </t>
  </si>
  <si>
    <t>Trazer gestores configurados nos serviços previamente criados. Na PoC, será realizada inclusão de novos gestores e alteração de gestores existntes.</t>
  </si>
  <si>
    <t>Localidades para prestação do serviço, previamente cadastradas na solução, a serem escolhidas na abertura ou classificação de chamados;</t>
  </si>
  <si>
    <t>Demonstrar como é realizado o cadastro de localidades. Configurar previamente serviços em RJ e SP, mas durante a PoC será cadastrada uma outra localidade</t>
  </si>
  <si>
    <t>Prioridade para o negócio;</t>
  </si>
  <si>
    <t>Custos associados à execução do serviço;</t>
  </si>
  <si>
    <t>Níveis de serviço associados ao serviço.</t>
  </si>
  <si>
    <t>Usuários, perfis ou grupos autorizados a visualizar ou solicitar o serviço</t>
  </si>
  <si>
    <t>Gestão do Catálogo de Serviços</t>
  </si>
  <si>
    <t>Permitir a gestão de ilimitados catálogos de serviços, bem como seus atributos.</t>
  </si>
  <si>
    <t>Dispor de interface gráfica para o desenho e manutenção da estrutura do Catálogo de Serviços em diferentes níveis (grupos / categorias / serviços), sem a necessidade de usar qualquer tipo de linguagem de programação.</t>
  </si>
  <si>
    <t>Permitir a cópia de serviços para rapidamente publicar novas ofertas semelhantes, herdando as informações de configuração, parâmetros, prazos de atendimento e privilégios.</t>
  </si>
  <si>
    <t>Será criado ao menos um serviço durante a PoC a partir de um outro já existente</t>
  </si>
  <si>
    <t>Permitir aos Clientes a visualização do catálogo de serviços e a situação atual de cada um, com indicações em caso de eventos, indisponibilidades, problemas e manutenções programadas nos serviços.</t>
  </si>
  <si>
    <t>Navegação</t>
  </si>
  <si>
    <t>Permitir a navegação nos catálogos de serviços por natureza do catálogo e categorias / grupos de serviço, inclusive nos diferentes níveis da hierarquia</t>
  </si>
  <si>
    <t>Segmentação de Acesso</t>
  </si>
  <si>
    <t>Permitir a  visualização e solicitação de grupos de serviço, categorias ou serviços apenas aos grupos de usuário ou usuários previamente definidos;</t>
  </si>
  <si>
    <t>Aprovação prévia</t>
  </si>
  <si>
    <t xml:space="preserve">Permitir a configuração de quem deve realizar a aprovação do serviço, preferencialmente sem customização por código-fonte, que deve feita por: </t>
  </si>
  <si>
    <t>&gt;&gt; acho que está identado erradamente</t>
  </si>
  <si>
    <t>Um gestor do serviço dentre os cadastrados;</t>
  </si>
  <si>
    <t>Um usuário específico;</t>
  </si>
  <si>
    <t>Usuário delegado pelo gestor do serviço individualmente para cada chamado;</t>
  </si>
  <si>
    <t>Gestor ou Gestor Substituto de uma unidade específica;</t>
  </si>
  <si>
    <t>Gestor ou Gestor Substituto do usuário solicitante;</t>
  </si>
  <si>
    <t>Conjunto de usuários e regras específicas para sequência de aprovação;</t>
  </si>
  <si>
    <t>Aprovação de acordo com o cargo e a estrutura de cargos da organização de forma recursiva (independentemente da quantidade de níveis ascendentes) e dinâmica (não atrelado à usuário específico);</t>
  </si>
  <si>
    <t>Quantidade definida de pessoas em um grupo ou equipe de atendimento;</t>
  </si>
  <si>
    <t>Manter histórico de serviços descontinuados, bem como itens vinculados em chamados já abertos ou encerrados.</t>
  </si>
  <si>
    <t>Após tarefas da PoC referentes do módulo, verificar se o sistema manteve histórico das ações realizadas.</t>
  </si>
  <si>
    <t xml:space="preserve">Permitir o acesso seguro e controlado às informações do processo de gestão de serviços apenas aos operadores e administradores autorizados a realizar tal atividade.  </t>
  </si>
  <si>
    <t>AUTOMAÇÃO DE PROCESSOS, FLUXOS DE TRABALHO E FORMULÁRIOS</t>
  </si>
  <si>
    <t>Automação de fluxos / processos</t>
  </si>
  <si>
    <t>Permitir criação de fluxos / processos de atendimento personalizáveis para chamados de solicitações de serviço ou incidentes, mudanças, eventos e problemas, bem como para gestão de serviços, itens de configuração e itens de conhecimento, mediante recursos gráficos e sem a necessidade de programação ou alteração de código-fonte (tais como arrastar e soltar e desenho de fluxo de processos usando tecnologia No Code/Low code).</t>
  </si>
  <si>
    <t xml:space="preserve">A automação de fluxos de trabalho deve incluir estágios, tarefas paralelas ou sequenciais, regras de decisão e aprovação, sem a necessidade de programação ou alteração de código-fonte. </t>
  </si>
  <si>
    <t>Permitir criação de formulários de atendimento personalizáveis para cada etapa do fluxo;</t>
  </si>
  <si>
    <t>Permitir a criação de condições de verificação, habilitação e obrigatoriedade condicional de campos;</t>
  </si>
  <si>
    <t>Permitir a personalização por serviço ou item de configuração.</t>
  </si>
  <si>
    <t>Permitir a criação de campos compartilhados que possam ser utilizados em quaisquer outras entidades da solução, sem a necessidade de programação ou alteração do código-fonte (ex: reaproveitamento de campos para chamados e problemas).</t>
  </si>
  <si>
    <t>Criar um campo que seja reaproveitável para chamados e problemas.</t>
  </si>
  <si>
    <t>Após a configuração de um formulário, permitir visualizar como a aplicação funcionará.</t>
  </si>
  <si>
    <t xml:space="preserve">Permitir o acesso seguro e controlado às informações do processo de automação apenas aos administradores autorizados a realizar tal atividade.  </t>
  </si>
  <si>
    <t>GESTÃO DE CHAMADOS DE SOLICITAÇÕES DE SERVIÇO E DE INCIDENTES</t>
  </si>
  <si>
    <t>Abertura de chamados</t>
  </si>
  <si>
    <t>Permitir a abertura de chamados de solicitações de serviço ou incidentes:</t>
  </si>
  <si>
    <t>Diretamente pelo cliente na ferramenta (autoatendimento);</t>
  </si>
  <si>
    <t>Através de registro realizado por operador (ex: atendente da Central de Serviços);</t>
  </si>
  <si>
    <t>Por e-mail, com abertura automática de chamados;</t>
  </si>
  <si>
    <t xml:space="preserve">Solução deve permitir a configuração e recebimento de mensagens de uma caixa de e-mails IMAP para abertura de chamados de um grupo de serviços ou serviço específico previamente configurado. </t>
  </si>
  <si>
    <t>Automaticamente, conforme regras previamente parametrizadas nos módulos de gestão de configuração e gestão de eventos relacionadas às informações recebidas das integrações com ferramentas de monitoramento.</t>
  </si>
  <si>
    <t>Permitir que na abertura do chamado seja informada a localidade da prestação do serviço, mediante cadastro prévio das possíveis localidades vinculadas a um serviço.</t>
  </si>
  <si>
    <t>Cadastrar ao menos RJ e SP para PoC</t>
  </si>
  <si>
    <t>Permitir, no registro e atendimento de chamados, o preenchimento automático de campos, tais como data e hora.</t>
  </si>
  <si>
    <t>Permitir que o cliente registre chamados em nome de outro usuário da solução, mediante permissão específica prévia para realizar tal ação (ex: ser integrante de grupo ou perfil com tal privilégio).</t>
  </si>
  <si>
    <t>Cadastrar ao menos um usuário com o privilégio e um sem para que possamos testar. Na PoC, os privilégios podem ser alterados para confirmar o comportmento após alteração</t>
  </si>
  <si>
    <t>Permitir o registro de chamados em nome de departamento ou empresa, sendo possível que mais de um usuário possa respondê-lo ou acompanhá-lo.</t>
  </si>
  <si>
    <t>Permitir a indicação do serviço no escopo do chamado, dentre as opções de serviço existentes.</t>
  </si>
  <si>
    <t>Permitir que o cliente indique no registro o impacto e a severidade, com base em faixas previamente cadastradas na solução, podendo o operador alterar a indicação realizada pelo cliente, com devido registro das alterações realizadas.</t>
  </si>
  <si>
    <t>Permitir o cálculo automático da criticidade do chamado, mediante a combinação do impacto e da severidade do chamado, considerando matriz previamente definida, podendo ser recalculada durantre o atendimento.</t>
  </si>
  <si>
    <t>Uso da Base de Conhecimento</t>
  </si>
  <si>
    <t>Permitir a busca e a visualização de itens de conhecimento durante a criação e atendimento do chamado.</t>
  </si>
  <si>
    <t>Sugerir itens de conhecimento (tais como resoluções, problemas conhecidos, manuais etc.) na tela do registro do chamado, sem a necessidade de realizar busca, considerando a similaridade de conteúdo com os campos do chamado.</t>
  </si>
  <si>
    <t>Já trazer base de conhecimento previamente configurada para a PoC de modo a permitir a avaliação do requisito</t>
  </si>
  <si>
    <t>Estados do ciclo de vida</t>
  </si>
  <si>
    <t>Permitir o atendimento de chamados de modo que solicitações de serviço e incidentes, possam conter em seu ciclo de vida, no mínimo, estados similares aos apresentados a seguir:</t>
  </si>
  <si>
    <r>
      <rPr>
        <u/>
        <sz val="9"/>
        <color theme="1"/>
        <rFont val="Tahoma"/>
        <family val="2"/>
      </rPr>
      <t>Novo / aberto:</t>
    </r>
    <r>
      <rPr>
        <sz val="9"/>
        <color theme="1"/>
        <rFont val="Tahoma"/>
        <family val="2"/>
      </rPr>
      <t xml:space="preserve"> quando o chamado foi aberto pelo cliente, por quaisquer dos meios disponíveis na solução ITSM ou através pela Central de Serviços, porém ainda não foi iniciado atendimento.</t>
    </r>
  </si>
  <si>
    <r>
      <rPr>
        <u/>
        <sz val="9"/>
        <color theme="1"/>
        <rFont val="Tahoma"/>
        <family val="2"/>
      </rPr>
      <t>Em atendimento:</t>
    </r>
    <r>
      <rPr>
        <sz val="9"/>
        <color theme="1"/>
        <rFont val="Tahoma"/>
        <family val="2"/>
      </rPr>
      <t xml:space="preserve"> quando foi definido operador para resolução, ou o cliente respondeu a uma interação, ou foi concluído processo de gestão de mudança ou foi concluída a atuação de outras filas ou fornecedores;</t>
    </r>
  </si>
  <si>
    <t xml:space="preserve">A transição dos demais estados para "em atendimento" deve ocorrer preferencialmente de forma automática, através de gatilhos (triggers) configuráveis pelo(s) administrador(es) da solução. </t>
  </si>
  <si>
    <r>
      <rPr>
        <u/>
        <sz val="9"/>
        <color theme="1"/>
        <rFont val="Tahoma"/>
        <family val="2"/>
      </rPr>
      <t>Aguardando solicitante:</t>
    </r>
    <r>
      <rPr>
        <sz val="9"/>
        <color theme="1"/>
        <rFont val="Tahoma"/>
        <family val="2"/>
      </rPr>
      <t xml:space="preserve"> quando o chamado retorna para complementação ou avaliação do Cliente que o abriu, não sendo contabilizado o período de tempo neste estado para fins de apuração de prazos de atendimento;</t>
    </r>
  </si>
  <si>
    <r>
      <rPr>
        <u/>
        <sz val="9"/>
        <color theme="1"/>
        <rFont val="Tahoma"/>
        <family val="2"/>
      </rPr>
      <t>Aguardando pendência:</t>
    </r>
    <r>
      <rPr>
        <sz val="9"/>
        <color theme="1"/>
        <rFont val="Tahoma"/>
        <family val="2"/>
      </rPr>
      <t xml:space="preserve"> quando o chamado demanda atuação de outros fornecedores (como um fabricante de equipamento ou desenvolvedor de uma solução) ou da equipe de suporte em uma data futura específica (como em uma demanda de Gestão de Mudança), podendo ou não ser  contabilizado o período de tempo neste estado para fins de apuração de prazos de atendimento, a depender da configuração realizada na ferramenta;</t>
    </r>
  </si>
  <si>
    <t>Permitir que seja predefinida uma data específica para retorno ao estado de atendimento;</t>
  </si>
  <si>
    <r>
      <rPr>
        <u/>
        <sz val="9"/>
        <color theme="1"/>
        <rFont val="Tahoma"/>
        <family val="2"/>
      </rPr>
      <t>Aguardando GMUD:</t>
    </r>
    <r>
      <rPr>
        <sz val="9"/>
        <color theme="1"/>
        <rFont val="Tahoma"/>
        <family val="2"/>
      </rPr>
      <t xml:space="preserve"> quando o chamado demanda ação de Gestão de Mudança, podendo ou não ser contabilizado SLA neste intervalo, a depender da configuração realizada na ferramenta;</t>
    </r>
  </si>
  <si>
    <r>
      <rPr>
        <u/>
        <sz val="9"/>
        <color theme="1"/>
        <rFont val="Tahoma"/>
        <family val="2"/>
      </rPr>
      <t>Encerrado</t>
    </r>
    <r>
      <rPr>
        <sz val="9"/>
        <color theme="1"/>
        <rFont val="Tahoma"/>
        <family val="2"/>
      </rPr>
      <t>, quando:</t>
    </r>
  </si>
  <si>
    <t>O Cliente avalia que a solução resolveu sua necessidade e encerra o chamado ou;</t>
  </si>
  <si>
    <t>O chamado é encerrado por permanecer no estado "Aguardando Solicitante" acima de uma quantidade de dias corridos parametrizável;</t>
  </si>
  <si>
    <r>
      <rPr>
        <u/>
        <sz val="9"/>
        <color rgb="FF000000"/>
        <rFont val="Tahoma"/>
        <family val="2"/>
      </rPr>
      <t>Improcedente</t>
    </r>
    <r>
      <rPr>
        <sz val="9"/>
        <color rgb="FF000000"/>
        <rFont val="Tahoma"/>
        <family val="2"/>
      </rPr>
      <t>: quando o chamado é encerrado por operador ou administrador por tratar-se de uma demanda inexequível ou contrariar legislação, políticas ou normativos da Finep;</t>
    </r>
  </si>
  <si>
    <r>
      <rPr>
        <u/>
        <sz val="9"/>
        <color theme="1"/>
        <rFont val="Tahoma"/>
        <family val="2"/>
      </rPr>
      <t>Cancelado</t>
    </r>
    <r>
      <rPr>
        <sz val="9"/>
        <color theme="1"/>
        <rFont val="Tahoma"/>
        <family val="2"/>
      </rPr>
      <t>, quando o chamado encontra-se no estado Novo/Aberto e não foi iniciado o atendimento; ou quando é cancelado pelo operador a pedido do cliente.</t>
    </r>
  </si>
  <si>
    <t xml:space="preserve">Permitir a restrição de estados que um usuário pode selecionar para um chamado, mediante parametrização prévia, associada a grupos de usuários ou perfis no sistema. </t>
  </si>
  <si>
    <t>Criar usuários e fornecer acessos para que seja possível testar combinações exclusivas (um usuário tem acesso a um estado e outro não)</t>
  </si>
  <si>
    <t>Atendimento de chamados</t>
  </si>
  <si>
    <t>Permitir que os Operadores registrem as ações tomadas durante o atendimento dos chamados, mantendo um histórico completo das ações tomadas ou solução técnica adotada, a data e o profissional que realizou a ação.</t>
  </si>
  <si>
    <t xml:space="preserve">Permitir que operadores da mesma fila possam responder e alterar o estado de chamados de outros operadores. </t>
  </si>
  <si>
    <t xml:space="preserve">Permitir que sejam criadas uma ou um conjunto de tarefas complementares específicas dentro de um chamado, podendo inclusive ser delegáveis a outras filas de atendimento. </t>
  </si>
  <si>
    <t>Atendimento de chamado</t>
  </si>
  <si>
    <t>As tarefas podem ser criadas manualmente durante o atendimento do chamado ou automaticamente conforme fluxo previamente definido associado a um serviço;</t>
  </si>
  <si>
    <t>Permitir a visualização gráfica da situação do atendimento, incluindo percentual de execução do conjunto de tarefas.</t>
  </si>
  <si>
    <t xml:space="preserve">Permitir a alteração do cliente do chamado. </t>
  </si>
  <si>
    <t>Integração entre módulos</t>
  </si>
  <si>
    <t xml:space="preserve">Permitir a vinculação de chamados com outros chamados, mudanças, problemas,  itens de configuração, eventos, itens de conhecimento. </t>
  </si>
  <si>
    <t>Permitir a análise de impacto nos serviços quando da ocorrência de incidentes, considerando os itens de configuração envolvidos.</t>
  </si>
  <si>
    <t>Sugerir relação com problemas e mudanças em aberto, na tela do registro do chamado, sem a necessidade de realizar busca, considerando  a similaridade de conteúdo com o do chamado.</t>
  </si>
  <si>
    <t>Permitir a especificação de determinado chamado como sendo uma pergunta frequente (FAQ) e assim disponibilizá-lo facilmente como item de conhecimento.</t>
  </si>
  <si>
    <t>SIM</t>
  </si>
  <si>
    <t>Permitir a escalação de chamados:</t>
  </si>
  <si>
    <t>Automática, baseado no serviço envolvido, usuários afetados e intervalos de tempo pré-determinados.</t>
  </si>
  <si>
    <t xml:space="preserve">Dispor de mecanismo para direcionar um atendimento para outra equipe e enviar alertas para os gestores da Finep, com base na categoria, na prioridade, no tipo de usuário afetado, na importância dos ICs afetados e no tempo transcorrido do atendimento. </t>
  </si>
  <si>
    <t>Manualmente, de forma funcional e hierárquica.</t>
  </si>
  <si>
    <t>Acompanhamento do chamado</t>
  </si>
  <si>
    <t>Permitir ao Cliente o acompanhameto e a interação completa ao longo do ciclo de vida do chamado, seja pela própria solução, e-mail ou outro mecanismo de comunicação (Ex: Microsoft Teams, chatbot etc.).</t>
  </si>
  <si>
    <t xml:space="preserve">Caso seja realizada interação fora da ferramenta, deve ser possível incorporar o registro ao chamado por integração ou inclusão de anexos, de modo a permitir sua visualização na ferramenta. </t>
  </si>
  <si>
    <t xml:space="preserve">Permitir visualização de informações do atendimento e mensagens do Operador; </t>
  </si>
  <si>
    <t xml:space="preserve">Permitir acompanhamento do prazo estimado para a conclusão do seu atendimento e nível de serviço acordado; </t>
  </si>
  <si>
    <t>Permitir que a resolução de um chamado seja avaliada pelo cliente antes do seu fechamento, com possibilidade de inclusão de comentário/justificativa.</t>
  </si>
  <si>
    <t>Acompanhamento do histórico</t>
  </si>
  <si>
    <t xml:space="preserve">Permitir ao cliente a visualização de todas as suas solicitações e incidentes, podendo filtrar pelos dados básicos do chamado (identificador, descrição, serviço, estado do chamado, data ou período de tempo, etc); </t>
  </si>
  <si>
    <t xml:space="preserve">Permitir ao operador a visualização de todas as solicitações e incidentes de um cliente, podendo filtrar pelos dados básicos do chamado (identificador, descrição, serviço, estado do chamado, data ou período de tempo, etc) e pelo cliente; </t>
  </si>
  <si>
    <t>Reabertura de chamado</t>
  </si>
  <si>
    <t xml:space="preserve">Permitir que a reabertura de chamados encerrados seja parametrizável, sendo vedado por padrão inicial. </t>
  </si>
  <si>
    <t>Notificação</t>
  </si>
  <si>
    <t>Permitir o envio de e-mail com tratativas e alterações ao longo do ciclo de vida do chamado ao Operador, Cliente e demais operadores da fila de atendimento;</t>
  </si>
  <si>
    <t>Gestão da Operação</t>
  </si>
  <si>
    <t>Dispor de mecanismo para visualização dos chamados decorrentes de eventos ou recebidos por caixa postal associada a um serviço.</t>
  </si>
  <si>
    <t>Permitir rastreabilidade completa do fluxo do chamado inclusive do que está sendo tratado por em tarefas ou por diversas filas de atendimento.</t>
  </si>
  <si>
    <t xml:space="preserve">Permitir aos Administradores a alteração da lista de estados para novos chamados e o fluxo de transição entre eles.  </t>
  </si>
  <si>
    <t>Os chamados já abertos devem permanecer com fluxo de operação válido quando de sua abertura.</t>
  </si>
  <si>
    <t xml:space="preserve">Permitir a definição de aprovação prévia ou não para atendimento aos serviços; </t>
  </si>
  <si>
    <t>Durante a PoC, evidenciar por abertura de chamado a necessidade de aprovação previamente à continuidade do atendimento do chamado</t>
  </si>
  <si>
    <t>Permitir definição de prazos máximos, configuráveis na solução, para que a execução dos serviços aguardem aprovações e, excedidos estes prazos, a solicitação de serviço seja encerrada ou aprovada automaticamente, mediante configuração na solução;</t>
  </si>
  <si>
    <t>Permitir que o aprovador possa fazê-lo em local da solução de fácil acesso e visualização (ex: caixa de trabalho ou lista de pendências).</t>
  </si>
  <si>
    <t>ALOCAÇÃO DE TEMPO</t>
  </si>
  <si>
    <t>Registro de alocação de tempo</t>
  </si>
  <si>
    <t>Permitir que os operadores possam registrar o tempo gasto com cada ação tomada durante o atendimento dos chamados, mudanças, problemas, eventos.</t>
  </si>
  <si>
    <t>Demonstrar o registro do tempo de pelo menos dois operadores em processos / práticas diferentes (sugestão: chamados e mudanças).</t>
  </si>
  <si>
    <t>PESQUISA DE SATISFAÇÃO (NPS)</t>
  </si>
  <si>
    <t>Avaliação do serviço</t>
  </si>
  <si>
    <t xml:space="preserve">Disponibilizar pesquisa de satisfação após o encerramento do atendimento para que os Clientes possam avaliá-lo; </t>
  </si>
  <si>
    <t>Disponibilizar NPS, no mínimo, para solicitação de serviços e incidentes, para todos os chamados encerrados na PoC (independentemente de terem sido criados antes ou durante a PoC).</t>
  </si>
  <si>
    <t>A pesquisa deve estar disponível, no mínimo para chamados de incidentes e solicitações de serviço.</t>
  </si>
  <si>
    <t>Envio do NPS</t>
  </si>
  <si>
    <t>Permitir que o envio da pesquisa de satisfação ocorra por e-mail ao usuário solicitante;</t>
  </si>
  <si>
    <t xml:space="preserve">Enviar por e-mail e chat </t>
  </si>
  <si>
    <t xml:space="preserve">Permitir que os administradores configurem opções relacionadas à pesquisa de satisfação, tais como: </t>
  </si>
  <si>
    <t>Indicar em quais módulos da solução será aplicado;</t>
  </si>
  <si>
    <t>Indicar em quais serviços ou filas de atendimento a avaliação será aplicada.</t>
  </si>
  <si>
    <t>Customização do formulário de pesquisa e seus campos por tipo de chamado e serviço.</t>
  </si>
  <si>
    <t>Customizar pesquisas distintas para incidentes e solicitações de serviço</t>
  </si>
  <si>
    <t>Parametriizar o percentual de chamados a serem avaliados o qual deve ser aplicado aleatoriamente mediante seleção automática da ferramenta, sem interação ou manipulação humana.</t>
  </si>
  <si>
    <t xml:space="preserve">Permitir o acesso seguro e controlado às informações de administração do processo de automação apenas aos administradores autorizados a realizar tal atividade.  </t>
  </si>
  <si>
    <t>GESTÃO DO CONHECIMENTO</t>
  </si>
  <si>
    <t>Gestão de Tipos de Itens de Conhecimento</t>
  </si>
  <si>
    <t>Permitir aos administradores da solução a gestão de tipos de itens de conhecimento, incluindo, no mínimo:</t>
  </si>
  <si>
    <t xml:space="preserve">Cadastrar ao menos FAQ, roteiro de atendimento e manual de sistema para realização da PoC. Será criada uma outra categoria durante a PoC </t>
  </si>
  <si>
    <t>Perguntas frequentes (FAQ - Frequent Asked Questions)</t>
  </si>
  <si>
    <t>Procedimentos Operacionais Padrão / Roteiros de atendimento;</t>
  </si>
  <si>
    <t xml:space="preserve">Erros Conhecidos; </t>
  </si>
  <si>
    <t>Soluções de contorno / definitivas;</t>
  </si>
  <si>
    <t>Manual de equipamentos;</t>
  </si>
  <si>
    <t>Manual de sistemas;</t>
  </si>
  <si>
    <t>Documentação de Serviços;</t>
  </si>
  <si>
    <t>Gestão de Itens de Conhecimento</t>
  </si>
  <si>
    <t>Permitir a gestão de itens de conhecimento.</t>
  </si>
  <si>
    <t>Criar ao menos dois itens para cada tipo de Item de conhecimento criado</t>
  </si>
  <si>
    <t>Permitir o uso de recursos de formatação HTML na produção dos itens;</t>
  </si>
  <si>
    <t>Permitir a inclusão de variedade de mídias, contemplando arquivos de áudio e vídeo internos ou links para arquivos externos (Share Point / Teams, moodle, YouTube, etc), com possibilidade de embutir (embed) na apresentação da solução.</t>
  </si>
  <si>
    <t>Permitir a vinculação de palavras-chave e tags aos itens criados;</t>
  </si>
  <si>
    <t>Organização de Itens de Conhecimento</t>
  </si>
  <si>
    <t>Permitir a organização de itens de conhecimento em estrutura de diretórios, com possibilidade de gestão da árvore de diretórios.</t>
  </si>
  <si>
    <t xml:space="preserve">Permitir a vinculação dos itens de conhecimento a serviços, chamados, mudanças, eventos, problemas, itens de configuração e outros itens de conhecimento; </t>
  </si>
  <si>
    <t>Workflow</t>
  </si>
  <si>
    <t>Dispor de workflow para gestão de itens de conhecimento, com definição personalizáve de ciclo de vida e eventuais aprovadores por tipo de item de conhecimento e/ou unidade organizacional criadora do conteúdo;</t>
  </si>
  <si>
    <t>Criar ao menos um dos tipos de item de conhecimento com workflow de aprovação.</t>
  </si>
  <si>
    <t>Permitir o estabelecimento de prazos para revisão ou perda de validade do item de conhecimento.</t>
  </si>
  <si>
    <t>Demonstrar que ao menos um item de conhecimento necessita de revisão e um outro deixou de ser válido.</t>
  </si>
  <si>
    <t>Permitir que a edição de itens de conhecimento, tipos de itens de conhecimento e diretórios seja realizado apenas pelos usuários, perfis ou grupos autorizados.</t>
  </si>
  <si>
    <t>Demonstrar que um usuário / perfil não consegue realizar a edição e outro que tenha o perfil necessário consegue</t>
  </si>
  <si>
    <t>Dispor de controle de acesso, personalizável, para visualização do conteúdo (ex: apenas usuários selecionados, apenas unidades, apenas perfis ou grupos específicos, ou todos os usuários), por item de conhecimento, tipo de item de conhecimento ou diretório.</t>
  </si>
  <si>
    <t>Permitir a inserção de comentários nos itens de conhecimento pelos usuários autorizados a acessar o conteúdo, de modo a discutir sobre o mesmo e propor melhorias, complementações ou atualizações.</t>
  </si>
  <si>
    <t>Dispor de pesquisa textual para encontrar conteúdo por meio do uso de tags, tipos de conhecimento, diretórios, títulos, trechos de conteúdo de itens de conhecimento e módulo vinculado ao item de conhecimento (chamado, evento, problema, mudança etc.).</t>
  </si>
  <si>
    <t>Permitir a navegação pela estrutura de diretórios ou tipos de conhecimento.</t>
  </si>
  <si>
    <t>Permitir o versionamento dos itens publicados e a comparação de versões atuais com versões mais antigas;</t>
  </si>
  <si>
    <t>Estatísticas de acesso</t>
  </si>
  <si>
    <r>
      <t xml:space="preserve">Dispor de mecanismo de contabilização de acessos aos itens de conhecimento e permitir a consulta destes dados de acesso.
</t>
    </r>
    <r>
      <rPr>
        <i/>
        <sz val="9"/>
        <color theme="1"/>
        <rFont val="Tahoma"/>
        <family val="2"/>
      </rPr>
      <t>(alternativamente, este item pode ser atendido por relatório específico com tal informação)</t>
    </r>
  </si>
  <si>
    <t xml:space="preserve">GESTÃO DE CONFIGURAÇÃO </t>
  </si>
  <si>
    <t>Gestão de Itens de Configuração</t>
  </si>
  <si>
    <t>Permitir a gestão dos Itens de Configuração - ICs, registrando, no mínimo, os atributos:</t>
  </si>
  <si>
    <t>Categoria de IC;</t>
  </si>
  <si>
    <t>Descrição do IC;</t>
  </si>
  <si>
    <t>Marca;</t>
  </si>
  <si>
    <t>Modelo;</t>
  </si>
  <si>
    <t>Número de série;</t>
  </si>
  <si>
    <t>Número de patrimônio;</t>
  </si>
  <si>
    <t>Localização física do IC (ex: unidades da Finep);</t>
  </si>
  <si>
    <t>Data do término de Garantia;</t>
  </si>
  <si>
    <t>Relacionamento deste IC com outros ICs;</t>
  </si>
  <si>
    <t>Estado de implantação do IC (Ativo ou Inativo);</t>
  </si>
  <si>
    <t>Estado de incidente do IC (Incidente, Alerta ou Operacional);</t>
  </si>
  <si>
    <t>Permitir a criação de atributos personalizáveis para ICs (Ex: processador(es), memória, discos físicos e lógicos, capacidade de armazenamento dos discos, MAC Adress, placa mãe, interface(s) de rede, protocolos de rede, System BIOS, System Slots, portas de I/O, Devices, file systems, recursos do sistema operacional, settings de região, controladoras IDE, SCSI e USB, dentre outros);</t>
  </si>
  <si>
    <t>Permitir o cadastro de IC a partir da composição de outros ICs.</t>
  </si>
  <si>
    <t xml:space="preserve">Demonstrar a composição de um software através da vinculação com uma instância de banco de dados ou eventuais integrações com outros softwares; e ainda um servidor virtual a partir de um servidor físico com virtualizador. </t>
  </si>
  <si>
    <t>Permitir a gestão e manutenção de ICs e seus estados por meio de:</t>
  </si>
  <si>
    <t>Registro manual;</t>
  </si>
  <si>
    <t>Carga de arquivo;</t>
  </si>
  <si>
    <t>Por integração com os demais módulos da solução, contemplando, no mínimo, os chamados e a gestão de estoque.</t>
  </si>
  <si>
    <t>Gestão de Categorias de Itens de Configuração</t>
  </si>
  <si>
    <t>Permitir a gestão de Categorias de ICs, incluindo por padrão, no mínimo, as categorias:</t>
  </si>
  <si>
    <t xml:space="preserve">Demonstrar como é possível realizar a gestão das categorias, cadastrando ao menos três: notebook, servidor virtual e software. Durantre a PoC serão cadastradas mais das categorias. </t>
  </si>
  <si>
    <t>Desktop;</t>
  </si>
  <si>
    <t>Notebook;</t>
  </si>
  <si>
    <t>Monitor;</t>
  </si>
  <si>
    <t>Mouse;</t>
  </si>
  <si>
    <t>Teclado;</t>
  </si>
  <si>
    <t>Webcam;</t>
  </si>
  <si>
    <t>Headset;</t>
  </si>
  <si>
    <t>Disco Rígido (interno/ externo);</t>
  </si>
  <si>
    <t>Bateria;</t>
  </si>
  <si>
    <t>Fonte;</t>
  </si>
  <si>
    <t>Extensor de USB;</t>
  </si>
  <si>
    <t>Dockstation;</t>
  </si>
  <si>
    <t>Carregador;</t>
  </si>
  <si>
    <t>Cabos diversos;</t>
  </si>
  <si>
    <t>Servidor físico;</t>
  </si>
  <si>
    <t>Servidor virtual;</t>
  </si>
  <si>
    <t>Impressora;</t>
  </si>
  <si>
    <t>Ativo de Rede;</t>
  </si>
  <si>
    <t>Licenças de Software, Sistema Operacional ou similares;</t>
  </si>
  <si>
    <t>Softwares em uso (licenciados, desenvolvidos ou alugados);</t>
  </si>
  <si>
    <t>Firewall;</t>
  </si>
  <si>
    <t>Certificados;</t>
  </si>
  <si>
    <t>Regras de firewall.</t>
  </si>
  <si>
    <t xml:space="preserve">Permitir a gestão de templates para o cadastro de ICs com base nas categorias, definindo os atributos a serem informados, indicando quais campos são obrigatórios. </t>
  </si>
  <si>
    <t>Integração externa</t>
  </si>
  <si>
    <r>
      <t>No caso de inserção de ICs por carga, permitir mapeamento de-para dos campos do arquivo de origem para a base do sistema, bem como regras de combinação (</t>
    </r>
    <r>
      <rPr>
        <i/>
        <sz val="9"/>
        <color theme="1"/>
        <rFont val="Tahoma"/>
        <family val="2"/>
      </rPr>
      <t>merge</t>
    </r>
    <r>
      <rPr>
        <sz val="9"/>
        <color theme="1"/>
        <rFont val="Tahoma"/>
        <family val="2"/>
      </rPr>
      <t>) dos dados em caso de registro já existente.</t>
    </r>
  </si>
  <si>
    <t>No caso de integração, permitir:</t>
  </si>
  <si>
    <t>Demonstrar a possibilidade de obtenção de infromações através da integração com instância de solução de monitoramento da própria licitante (preferencialmente Zabbix)</t>
  </si>
  <si>
    <t>A execução manual e controlada, bem como de forma previamente programada.</t>
  </si>
  <si>
    <t>O complemento manual de informações de um IC, que não puderam ser eletronicamente inventariadas ou que não estavam disponíveis.</t>
  </si>
  <si>
    <t>Banco de Dados de Gestão de Configuração (BDGC)</t>
  </si>
  <si>
    <t>Permitir a identificação e acompanhamento de todos os ICs através de um banco de dados de gestão de configuração (BDGC).</t>
  </si>
  <si>
    <t>Permitir o controle de licenciamento de software, fornecendo uma visão do número total de licenças contratadas, o número de licenças em uso e a localização das licenças em uso de cada software.</t>
  </si>
  <si>
    <t>Manter o histórico das alterações realizadas em Categorias e Itens de Configuração e possibilitar a consulta das informações.</t>
  </si>
  <si>
    <t>Permitir a rastreabilidade e auditoria nos ICs gerenciados, incluindo, no mínimo do estado de implantação e estado de incidente.</t>
  </si>
  <si>
    <t>Mapa de Impacto</t>
  </si>
  <si>
    <t>Dispor de mapa do impacto, de modo a analisar o impacto causado por incidentes, problemas ou mudanças em itens de configuração, permitindo a rápida visualização dos ICs relacionados e serviços afetados.</t>
  </si>
  <si>
    <t>Demonstrar que a alteração de estado de um IC para incidente deve sensibilidar o estado de todos os demais ICs relacionados.</t>
  </si>
  <si>
    <t>Permitir a pesquisa de todos os chamados, problemas, eventos e mudanças associadas a um IC.</t>
  </si>
  <si>
    <t xml:space="preserve">Seão realizadas buscas, no mínimo por nome do IC, categoria e estado. </t>
  </si>
  <si>
    <t>Inativação de Itens de Configuração</t>
  </si>
  <si>
    <t xml:space="preserve">Permitir que a alteração de estado de implantação para inativo seja obrigatoriamente relacionada a uma motivação, previamente parametrizável. </t>
  </si>
  <si>
    <t xml:space="preserve">Permitir a gestão das motivações de inativação. </t>
  </si>
  <si>
    <t>GESTÃO DE ESTOQUE E ALOCAÇÃO DE ITENS DE CONFIGURAÇÃO</t>
  </si>
  <si>
    <t>Gestão de Estoque</t>
  </si>
  <si>
    <t>Permitir a gestão de estoque de IC, com filtro por atributos do IC.</t>
  </si>
  <si>
    <t>Gestão de Movimentação do Estoque</t>
  </si>
  <si>
    <t>Controlar movimentação (entradas e saídas) de ICs por meio de serviço específico, registrando, no mínimo, as seguintes informações:</t>
  </si>
  <si>
    <t>Cadastrar ICs de, pelo menos, duas categorias de IC diferentes e realizar movimentações previamente à realização da PoC para visualização. Durante a realização da PoC, serão realizadas outras movimentações.</t>
  </si>
  <si>
    <t>Operador que realizou a movimentação do IC;</t>
  </si>
  <si>
    <t>Em caso de saída, a quem foi alocado o IC (fornecedor, usuário cliente ou localização do IC, como sala reunião ou recepção, por exemplo);</t>
  </si>
  <si>
    <t>Data da movimentação;</t>
  </si>
  <si>
    <t>Seleção do IC envolvido;</t>
  </si>
  <si>
    <t>Data prevista de entrada do IC, se houver;</t>
  </si>
  <si>
    <t xml:space="preserve">Finalidade da entrada do IC, contendo, no mínimo, as seguintes motivações: </t>
  </si>
  <si>
    <t>Criar, ao menos, duas finalidades dentre as citadas.</t>
  </si>
  <si>
    <t>Novo (ex: aquisição);</t>
  </si>
  <si>
    <t>Devolvido;</t>
  </si>
  <si>
    <t>Avariado / defeituoso;</t>
  </si>
  <si>
    <t xml:space="preserve">Finalidade da saída do IC, contendo, no mínimo, as seguintes motivações: </t>
  </si>
  <si>
    <t>Alocado (com cliente);</t>
  </si>
  <si>
    <t>Em reparo (enviado para reparo);</t>
  </si>
  <si>
    <t>Vinculação com o(s) chamado(s) relacionados;</t>
  </si>
  <si>
    <t>Realizar registro prévio na ferramenta demonstrando a vinculação de chamados a ICs em estoque</t>
  </si>
  <si>
    <t>Campo livre para descrição ou outras informações necessárias;</t>
  </si>
  <si>
    <t xml:space="preserve"> Possibilidade de anexar documentos (ex: termo de responsabilidade ou recibo de devolução de IC).</t>
  </si>
  <si>
    <t>Permitir a gestão de finalidades de entrada ou saída de Ics pelos administradores da solução.</t>
  </si>
  <si>
    <t>Serão criadas finalidades para fins de teste, bem como alteração ou inativação de finalidades existentes.</t>
  </si>
  <si>
    <t xml:space="preserve">Permitir a configuração de condições para movimentações de entrada ou saída (ex: um IC cuja entrada foi decorrente de avaria não pode ser alocado a cliente). </t>
  </si>
  <si>
    <t>Gestão de Alocação</t>
  </si>
  <si>
    <t>Permitir que seja possível visualizar o usuário, fornecedor ou localização dos ICs ativos cuja última movimentação tenha sido de saída do estoque.</t>
  </si>
  <si>
    <t>GESTÃO DE EVENTOS</t>
  </si>
  <si>
    <t>Gestão de Eventos</t>
  </si>
  <si>
    <t>Permitir a gestão de eventos em itens de configuração.</t>
  </si>
  <si>
    <t>Demonstrar a gestão de eventos, com cadastro prévio de pelo menos dois eventos tratados</t>
  </si>
  <si>
    <t>Permitir a criação manual de eventos.</t>
  </si>
  <si>
    <t>Demonstrar a possibilidade de obtenção de eventos através da integração com instância de solução de monitoramento da própria licitante (preferencialmente Zabbix)</t>
  </si>
  <si>
    <t>Permitir a criação prévia de modelos a fim de possibilitar o mapeamento de campos das origens de dados para a base do sistema, e de obter as informações necessárias de forma facilitada.</t>
  </si>
  <si>
    <t xml:space="preserve">Dispor de workflow para gestão do ciclo de vida de registros de eventos e alertas, incluindo, no mínimo, os seguintes estados: </t>
  </si>
  <si>
    <r>
      <rPr>
        <u/>
        <sz val="9"/>
        <color theme="1"/>
        <rFont val="Tahoma"/>
        <family val="2"/>
      </rPr>
      <t>Registrado:</t>
    </r>
    <r>
      <rPr>
        <sz val="9"/>
        <color theme="1"/>
        <rFont val="Tahoma"/>
        <family val="2"/>
      </rPr>
      <t xml:space="preserve"> quando o evento foi registrado, manualmente ou por integração, e foram aplicadas as regras de tratamento de eventos.</t>
    </r>
  </si>
  <si>
    <r>
      <rPr>
        <u/>
        <sz val="9"/>
        <color theme="1"/>
        <rFont val="Tahoma"/>
        <family val="2"/>
      </rPr>
      <t>Tratado:</t>
    </r>
    <r>
      <rPr>
        <sz val="9"/>
        <color theme="1"/>
        <rFont val="Tahoma"/>
        <family val="2"/>
      </rPr>
      <t xml:space="preserve"> quando o evento teve ações de resposta realizadas, seja através da aplicação de regras ou por análise de um operador;</t>
    </r>
  </si>
  <si>
    <r>
      <rPr>
        <u/>
        <sz val="9"/>
        <color theme="1"/>
        <rFont val="Tahoma"/>
        <family val="2"/>
      </rPr>
      <t>Encerrado</t>
    </r>
    <r>
      <rPr>
        <sz val="9"/>
        <color theme="1"/>
        <rFont val="Tahoma"/>
        <family val="2"/>
      </rPr>
      <t xml:space="preserve">, quando as regras existentes de tratamento de eventos não se aplicaram ao evento; ou quando foi houve aplcação das regras de tratamento existentes, e se necessário, foi dado o devido tratamento.  </t>
    </r>
  </si>
  <si>
    <t>Permitir a integração, no mínimo, com os módulos de gestão de configuração, mudanças, problemas e serviços.</t>
  </si>
  <si>
    <t>Demonstrar a vinculação com os demais módulos em eventos previamente cadastrados</t>
  </si>
  <si>
    <t>Garantir que um evento esteja obrigatoriamente associado a pelo menos um item de configuração.</t>
  </si>
  <si>
    <t>Permitir que um evento esteja associado a um serviço.</t>
  </si>
  <si>
    <t>Dispor de mecanismo nativo para realizar testes em ICs, sem a necessidade de criar scripts.</t>
  </si>
  <si>
    <t>Regras para tratamento de eventos</t>
  </si>
  <si>
    <t>Permitir a gestão de regras para tratamento de eventos, contendo, no mínimo, os seguintes atributos:</t>
  </si>
  <si>
    <t>Criar regras que contemplem, pelo menos, a criação de alerta e criação de chamado de incidente.</t>
  </si>
  <si>
    <t>Nome e descrição da regra;</t>
  </si>
  <si>
    <t>Fonte do evento;</t>
  </si>
  <si>
    <t>Ordem dessa regra frente a todas outras regras;</t>
  </si>
  <si>
    <t>Condições que serão verificadas para que seja aplicada essa regra a um evento;</t>
  </si>
  <si>
    <t>Informações que serão utilizadas para tratar esse evento;</t>
  </si>
  <si>
    <t>Ações que serão executadas para tratamento do evento.</t>
  </si>
  <si>
    <t>Permitir criar uma regra de evento a partir de um evento já existente, trazendo todas as informações para a criação da regra.</t>
  </si>
  <si>
    <t>Permitir a sobreposição de uma regra aplicada automaticamente em eventos, associando alternativamente uma regra distinta.</t>
  </si>
  <si>
    <t>Ações para tratamento de eventos</t>
  </si>
  <si>
    <t>Garantir a execução das ações pré-definidas sempre que as condições de uma regra forem atendidas, que podem incluir, no mínimo:</t>
  </si>
  <si>
    <t>Item será verificado, pelo menos, com a criação de alerta e criação de chamado de incidente.</t>
  </si>
  <si>
    <t>Eliminar eventos duplicados, mantendo apenas uma ocorrência;</t>
  </si>
  <si>
    <t>Correlacionare eventos, definindo qual tipo de alerta será primário e qual(is) serão secundários;</t>
  </si>
  <si>
    <t>Criar alerta;</t>
  </si>
  <si>
    <t xml:space="preserve">Criar um chamado de incidente; </t>
  </si>
  <si>
    <t>Mudar o estado do evento para "Tratado";</t>
  </si>
  <si>
    <t>Atualizar o estado de incidente do(s) Item(ns) de Configuração associados ao evento.</t>
  </si>
  <si>
    <t xml:space="preserve">Atualizar chamados quando o IC associado ao mesmo apresentar alteração em seu estado de incidente. </t>
  </si>
  <si>
    <t>Encerrar um registro de evento.</t>
  </si>
  <si>
    <t>Permitir a criação de outras ações a serem associadas a regras de tratametno de eventos.</t>
  </si>
  <si>
    <t xml:space="preserve">Permitir que as ações previstas nas regras também possam ser realizadas manualmente. </t>
  </si>
  <si>
    <t>Monitoramento de alertas</t>
  </si>
  <si>
    <t>Dispor de uma console de alertas, que apresente os alertas e mostre:</t>
  </si>
  <si>
    <t>Itens de configuração relacionados;</t>
  </si>
  <si>
    <t>Se houve relacionamento entre um alerta e outros eventos / alertas;</t>
  </si>
  <si>
    <t xml:space="preserve">Se foi decorrente de aplicação de regras de tratametno de eventos; </t>
  </si>
  <si>
    <t xml:space="preserve">Se foram aplicadas ações automáticas para tratametno de evento. </t>
  </si>
  <si>
    <t>GESTÃO DE MUDANÇA</t>
  </si>
  <si>
    <t>Permitir a criação de diferentes tipos de requisições de mudança (Request for Change - RFC), com worflow personalizável, incluindo, no mínimo os tipos padrão, emergencial e normal.</t>
  </si>
  <si>
    <t>Configurar previamente à PoC fluxos básicos para os três tipos de mudança, conforme norma de mudanças (ver Anexo C)</t>
  </si>
  <si>
    <t>Permitir configurar e gerenciar o ciclo de vida de registros de mudança, incluindo, no mínimo, o registro, o planejamento, a autorização, a implementação, a validação, a revisão e o encerramento da RFC.</t>
  </si>
  <si>
    <t>Permitir a criação, de forma gráfica, de fluxos de trabalho associados a tipos específicos de mudança, conforme a necessidade da Finep, sem necessidade de alteração do código-fonte.</t>
  </si>
  <si>
    <t>Demonstrar como é possível alterar os fluxos. Durante a PoC, pode ser alterado o fluxo da manutenção padrão.</t>
  </si>
  <si>
    <t>Permitir o atendimento de etapas ou atividades do processo por filas ou grupos específicos e distintos;</t>
  </si>
  <si>
    <t xml:space="preserve">Permitir que usuários de unidade requisitante, partes interessadas ou usuários que sejam membros de perfil ou grupo que permita acompanhamento e execução de tarefas de RFCs possam acessá-las e acompanhá-las. </t>
  </si>
  <si>
    <t>Registro</t>
  </si>
  <si>
    <t>Dispor de formulário para a RFC e seus atributos, incluindo, no mínimo:</t>
  </si>
  <si>
    <t>A data da solicitação de mudança;</t>
  </si>
  <si>
    <t xml:space="preserve">A descrição da mudança; </t>
  </si>
  <si>
    <t>O objetivo da mudança;</t>
  </si>
  <si>
    <t>Os benefícios esperados;</t>
  </si>
  <si>
    <t>Impacto no negócio em caso de não atendimento;</t>
  </si>
  <si>
    <t>Usuário da unidade requisitante cuja demanda implica em mudança;</t>
  </si>
  <si>
    <t>Líder técnico que preenche a RFC;</t>
  </si>
  <si>
    <t xml:space="preserve">Classificação do tipo da mudança para, no mínimo, padrão, emergencial ou normal; </t>
  </si>
  <si>
    <t>A probabilidade de ocorrência de incidente / problema em função da implementação da mudança;</t>
  </si>
  <si>
    <t>A severidade em caso de ocorrência de incidente/ problema em função da implementação da mudança;</t>
  </si>
  <si>
    <t xml:space="preserve">O nível de risco da mudança, calculado automaticamente pelo produto da probabilidade com a severidade e pela classificação em uma das faixas de valores previamente definidas (baixo, médio, alto, crítico); </t>
  </si>
  <si>
    <t>Ver exemplo no Anexo C</t>
  </si>
  <si>
    <t>A vinculação de mudanças a serviços, chamados, outras mudanças, eventos, problemas itens de configuração e itens de conhecimento;</t>
  </si>
  <si>
    <t>Indicação dos envolvidos e Partes interessadas;</t>
  </si>
  <si>
    <t>A lista de aprovadores, que pode ser obtida:</t>
  </si>
  <si>
    <t>Automaticamente em função da categoria da mudança e das informações de gestores;</t>
  </si>
  <si>
    <t>Mediante configuração prévia no sistema;</t>
  </si>
  <si>
    <t>Manualmente, por indicação do líder da mudança.</t>
  </si>
  <si>
    <t>Permitir alterar os valores da RFC durante o seu ciclo de vida, tais como, mas não limitado a prioridade, tipo de mudança, ICs e serviços impactados.</t>
  </si>
  <si>
    <t>Planejamento</t>
  </si>
  <si>
    <t>Dispor de formulário para planejamento da mudança e de seus atributos, incluindo, no mínimo:</t>
  </si>
  <si>
    <t>Data programada para o início e o término da execução, bem como duração prevista para realização;</t>
  </si>
  <si>
    <t>Calendário de mudanças em suas diversas fases, tais como estágios de construção, implementação, testes e implantação.</t>
  </si>
  <si>
    <t>Ao informar a data de início e duração o sistema deve calcular data de término, considerando o calendário de feriados e dias não úteis previamente parametrizado no sistema;</t>
  </si>
  <si>
    <t>Permitir identificar visualmente o conflito de calendário (data/hora) com outros registros de mudança programados ou em andamento.</t>
  </si>
  <si>
    <t>Informações técnicas da mudança;</t>
  </si>
  <si>
    <t>Lançamento de vários itens em Custos a fim de ter uma visão detalhada dos custos envolvidos na RFC.</t>
  </si>
  <si>
    <t xml:space="preserve">Vinculação dos Itens de Configuração e dos Serviços associados à mudança e a indicação do impacto em cada um. </t>
  </si>
  <si>
    <t>A indicação do impacto pode ser utilizada como base das regras de eventos, de modo que em mudanças que impactem de modo significativo um IC sejam consideradas para que não seja gerado alerta ou chamado desnecessário de incidente.</t>
  </si>
  <si>
    <t>Indicação sobre eventual indisponibilidade dos serviços e ICs, bem como a janela de indisponibilidade;</t>
  </si>
  <si>
    <t>A solução deve exibir alertas baseados em dados do IC afetado e em atividades de outras requisições para informar, por exemplo, conflitos de janelas de manutenção e impossibilidade de parada do IC;</t>
  </si>
  <si>
    <t>Cálculo de janelas de trabalho para a execução de atividades que indisponibilizem um item de configuração crítico, sugerindo períodos de menor impacto. Esses períodos devem ser calculados considerando:</t>
  </si>
  <si>
    <t>Os horários de trabalho dos clientes, evitando interrupções nos horários;</t>
  </si>
  <si>
    <t>Calendários de operação da TI e níveis de serviço, evitando interrupções nos horários;</t>
  </si>
  <si>
    <t xml:space="preserve">Janelas de períodos críticos para o negócio, onde as interrupções causam alto impacto à operação; </t>
  </si>
  <si>
    <t xml:space="preserve">Os horários em que o Item de Configuração deve estar operacional para não causar impacto aos serviços que o utilizam, com base no nível de serviço definido.  </t>
  </si>
  <si>
    <t>Procedimento detalhado a ser executado;</t>
  </si>
  <si>
    <t>Operador ou outro profissional responsável por cada atividade;</t>
  </si>
  <si>
    <t>Indicação de documentação afetada pela mudança, com vinculação aos itens de conhecimento impactados;</t>
  </si>
  <si>
    <t>Comunicação</t>
  </si>
  <si>
    <t>Plano de comunicação, contendo:</t>
  </si>
  <si>
    <t>Quem deve ser comunicado,</t>
  </si>
  <si>
    <t>Qual o método de comunicação que dever ser executado,</t>
  </si>
  <si>
    <t>Quando deve acontecer a comunicação.</t>
  </si>
  <si>
    <t>Remediação</t>
  </si>
  <si>
    <t>Plano de remediação, contendo as atividades a serem executadas para restabelecimento correto dos Serviços, tal como estavam antes do início da Mudança, incluindo:</t>
  </si>
  <si>
    <t>Processo a ser executado;</t>
  </si>
  <si>
    <t>Tempo previsto para a execução do processo;</t>
  </si>
  <si>
    <t>Validação</t>
  </si>
  <si>
    <t>Registro dos critérios de aceite, contendo:</t>
  </si>
  <si>
    <t>O teste a ser realizado,</t>
  </si>
  <si>
    <t>O resultado esperado com a execução do teste.</t>
  </si>
  <si>
    <t>Plano de escalação, contendo:</t>
  </si>
  <si>
    <t>Quem deve ser acionado,</t>
  </si>
  <si>
    <t>Quando deve acontecer o acionamento;</t>
  </si>
  <si>
    <t>As ações esperadas por quem está sendo acionado.</t>
  </si>
  <si>
    <t>Templates</t>
  </si>
  <si>
    <t>Permitir a criação de modelos de requisição de mudança para utilizar e facilitar o preenchimento de outros registros de mudança (Ex: mudança de atualização de sistema operacional em servidor).</t>
  </si>
  <si>
    <t>Autorização</t>
  </si>
  <si>
    <t xml:space="preserve">Dispor de formulário para Autorização da RFC, a ser preenchido pelo Gerente da Mudança, contendo: </t>
  </si>
  <si>
    <t>Indicação de conformidade ou não da RFC;</t>
  </si>
  <si>
    <t>Caso o plano não esteja conforme, deve retornar para preenchimento do líder técnico que preencheu o formulário, com versionamento do formulário de RFC.</t>
  </si>
  <si>
    <t>Prover facilidades de notificação aos envolvidos e partes interessadas em uma mudança, durante todo o ciclo de vida da Requisição de Mudança, com disparo manual ou automático por gatilhos de tempo ou eventos operacionais.</t>
  </si>
  <si>
    <t>Utilizar como notificação na PoC e-mail e quadro de avisos ou chat da solução</t>
  </si>
  <si>
    <t>Enviar notificações através de e-mail, quadro de aviso, chat da solução ou mensagem via Microsoft Teams</t>
  </si>
  <si>
    <t>Aprovação</t>
  </si>
  <si>
    <t xml:space="preserve">Dispor de mecanismo para aprovação ou reprovação da mudança pelos integrantes do comitê de mudança. </t>
  </si>
  <si>
    <t>Permitir o registro da aprovação da mudança, contendo justificativa em caso de reprovação.</t>
  </si>
  <si>
    <t>O fluxo de aprovação deve permitir a seleção de 1 (um) ou mais aprovadores.</t>
  </si>
  <si>
    <t>A regra de aprovação deve ser flexível e independente para cada requisição, permitindo a aprovação quando receber o "de acordo" de um único aprovador, uma fração de aprovadores ou todos os aprovadores, conforme regra definida no formulário de revisão do plano;</t>
  </si>
  <si>
    <t>Deve ser possível selecionar o percentual da quantidade de aprovações necessárias dentre os usuários incluídos no comitê de mudança.</t>
  </si>
  <si>
    <t>Alcançado a percentual de aprovações possíveis, a RFC deve ser considerado aprovado.</t>
  </si>
  <si>
    <t>Caso a RFC seja reprovada por um número de aprovadores em que não seja mais capaz de atingir o percentual de aprovação, a mesma deve ser encerrada automaticamente, com inclusão de informação de que está sendo encerrado por "não aprovação".</t>
  </si>
  <si>
    <t>Permitir a obrigatoriedade ou não de um fluxo de aprovação para mudança.</t>
  </si>
  <si>
    <t>Notificar a não aprovação aos envolvidos e partes interessadas da RFC.</t>
  </si>
  <si>
    <t xml:space="preserve">Permitir a divulgação de comunicados para os envolvidos e partes interessadas sobre informações e programações de mudança, conforme plano estabelecido. </t>
  </si>
  <si>
    <t>Implementação</t>
  </si>
  <si>
    <t>Dispor de mecanismo para visualização e registro da implementação da mudança, contendo:</t>
  </si>
  <si>
    <t>Data de término da execução;</t>
  </si>
  <si>
    <t>Estado da execução (bem-sucedida/ malsucedida);</t>
  </si>
  <si>
    <t>O registro de toda e qualquer interação na implementação de mudança.</t>
  </si>
  <si>
    <t>Revisão</t>
  </si>
  <si>
    <t>Dispor de mecanismo para registrar a revisão da mudança, contendo:</t>
  </si>
  <si>
    <t>Registro das ações realizadas para remediação;</t>
  </si>
  <si>
    <t>Registro das lições aprendidas decorrentes da implantação malsucedida e da remediação realizada.</t>
  </si>
  <si>
    <t>Dispor de mecanismo para validação da mudança, contendo:</t>
  </si>
  <si>
    <t>Informação de aprovação ou não da mudança implementada;</t>
  </si>
  <si>
    <t>Registro das evidências de validação da mudança;</t>
  </si>
  <si>
    <t>Encerramento</t>
  </si>
  <si>
    <t>Dispor de mecanismo para registrar o encerramento da RFC, contendo data do encerramento da solicitação de mudança.</t>
  </si>
  <si>
    <t>Permitir o cancelamento da RFC, mediante aprovação prévia do Gerente de Mudança.</t>
  </si>
  <si>
    <t>Permitir o registro de novos chamados (incidentes / solicitações de serviço), problemas a partir da tela do registro de mudança.</t>
  </si>
  <si>
    <t>Permitir ao operador a criação de uma nova requisição de mudança ou permitir a vinculação a uma mudança já existente a partir da tela de atendimento do chamado.</t>
  </si>
  <si>
    <t>Permitir alterar automaticamente o estado de chamados quando uma mudança relacionada a estes é encerrada, mediante configuração na solução.</t>
  </si>
  <si>
    <t>Calendário de mudanças</t>
  </si>
  <si>
    <t xml:space="preserve">Permitir a visualização de calendário de mudanças aprovadas, com suas programações de execução. </t>
  </si>
  <si>
    <t>O calendário de mudanças deve alertar para mudanças que estejam planejadas fora da janela de manutenção de um item, dentro de uma janela de congelamento, ou quando conflitarem sobre o mesmo item de configuração em RFCs distintas no mesmo período.</t>
  </si>
  <si>
    <t xml:space="preserve">Permitir a realização e armazenamento de pesquisa de Requisições de Mudança, sendo possível definir filtros de dados e seleção de colunas de informação a serem apresentadas nos resultados. </t>
  </si>
  <si>
    <t>Busca</t>
  </si>
  <si>
    <t>Permitir a configuração e armazenamento de filtros de pesquisa padrão para Requisições de Mudança.</t>
  </si>
  <si>
    <t>GESTÃO DE PROBLEMAS</t>
  </si>
  <si>
    <t>Dispor de funcionalidades comuns de gerenciamento do ciclo de vida de problemas, incluindo a identificação, o registro, a classificação, a designação, a investigação, a identificação da causa raiz e a resolução de problemas.</t>
  </si>
  <si>
    <t xml:space="preserve">O acesso para criação e acompanhamento de problemas deve ser permitido apenas aos operadores aptos a atender o serviço impactado ou aos administradores autorizados, mediante configuração prévia. </t>
  </si>
  <si>
    <t>Garantir que ao menos um usuário possua privilégios para executar a atividade e outro não possua, de modo a comprovar seu funcionamento.</t>
  </si>
  <si>
    <t>Permitir o registro de Problemas e seus atributos, incluindo, pelo menos:</t>
  </si>
  <si>
    <t>Título</t>
  </si>
  <si>
    <t>Partes interessadas, incluindo, no mínimo:</t>
  </si>
  <si>
    <t>Solicitante;</t>
  </si>
  <si>
    <t>Responsável pela solução;</t>
  </si>
  <si>
    <t>Observadores;</t>
  </si>
  <si>
    <t>Impacto do Problema no ambiente;</t>
  </si>
  <si>
    <t>Sintomas experimentados no ambiente devido ao Problema;</t>
  </si>
  <si>
    <t>Serviços impactados, sendo obrigatório informar ao menos um;</t>
  </si>
  <si>
    <t>Item de configuração impactado, opcionalmente informado.</t>
  </si>
  <si>
    <t>Registro / Integração entre módulos</t>
  </si>
  <si>
    <t>Realizar a indicação de potenciais problemas a partir da análise de incidentes com maior frequência.</t>
  </si>
  <si>
    <t xml:space="preserve">Os chamados de incidentes relacionados podem ser agrupados ao chamado de problema; </t>
  </si>
  <si>
    <t>Priorização</t>
  </si>
  <si>
    <t>Permitir a priorização dos problemas, com base em critérios parametrizáveis.</t>
  </si>
  <si>
    <t>Permitir a priorização automatizada de impactos de problemas em termos de estimativas de número de incidentes para um problema específico ou o impacto deles para o negócio.</t>
  </si>
  <si>
    <t>Identificação de causa raiz</t>
  </si>
  <si>
    <t>Permitir a criação de formulário para registro de Causa Raiz, incluindo:</t>
  </si>
  <si>
    <t>O registro técnico da ocorrência;</t>
  </si>
  <si>
    <t>Uma ou mais soluções de contorno;</t>
  </si>
  <si>
    <t>Identificação da causa raiz e respectivas evidências;</t>
  </si>
  <si>
    <t>Permitir a vinculação entre causa-raiz e problemas, na cardinalidade muitos para muitos;</t>
  </si>
  <si>
    <t>Resolução</t>
  </si>
  <si>
    <t>Permitir o registro de um plano de ação para solucionar o problema e evitar a recorrência nos ambientes;</t>
  </si>
  <si>
    <t>Garantir que os estados de problemas e causa-raiz tenham, no mínimo, os seguintes estados:</t>
  </si>
  <si>
    <r>
      <rPr>
        <u/>
        <sz val="9"/>
        <color theme="1"/>
        <rFont val="Tahoma"/>
        <family val="2"/>
      </rPr>
      <t>Novo / aberto:</t>
    </r>
    <r>
      <rPr>
        <sz val="9"/>
        <color theme="1"/>
        <rFont val="Tahoma"/>
        <family val="2"/>
      </rPr>
      <t xml:space="preserve"> quando o problema ou formulário de causa raiz é registrado, porém ainda não foi iniciado atendimento.</t>
    </r>
  </si>
  <si>
    <r>
      <rPr>
        <u/>
        <sz val="9"/>
        <color theme="1"/>
        <rFont val="Tahoma"/>
        <family val="2"/>
      </rPr>
      <t>Em atendimento:</t>
    </r>
    <r>
      <rPr>
        <sz val="9"/>
        <color theme="1"/>
        <rFont val="Tahoma"/>
        <family val="2"/>
      </rPr>
      <t xml:space="preserve"> quando foi definido operador para resolução, ou foi concluído processo de gestão de mudança ou foi concluída a atuação de outras filas ou fornecedores;</t>
    </r>
  </si>
  <si>
    <t xml:space="preserve">A transição dos demais estados para "em atendimento" deve ocorrer preferencialmente de forma automática, através de gatilhos (triggers) configuráveis na administração da solução. </t>
  </si>
  <si>
    <r>
      <rPr>
        <u/>
        <sz val="9"/>
        <color theme="1"/>
        <rFont val="Tahoma"/>
        <family val="2"/>
      </rPr>
      <t>Aguardando solicitante:</t>
    </r>
    <r>
      <rPr>
        <sz val="9"/>
        <color theme="1"/>
        <rFont val="Tahoma"/>
        <family val="2"/>
      </rPr>
      <t xml:space="preserve"> quando o problema ou formulário de causa raiz demanda esclarecimento ou avaliação do usuário que registrou o problema ou causa-raiz, não sendo contabilizado o período de tempo de neste estado para fins de apuração de prazos de atendimento, a depender da configuração realizada na ferramenta;</t>
    </r>
  </si>
  <si>
    <r>
      <rPr>
        <u/>
        <sz val="9"/>
        <color theme="1"/>
        <rFont val="Tahoma"/>
        <family val="2"/>
      </rPr>
      <t>Aguardando pendência:</t>
    </r>
    <r>
      <rPr>
        <sz val="9"/>
        <color theme="1"/>
        <rFont val="Tahoma"/>
        <family val="2"/>
      </rPr>
      <t xml:space="preserve"> quando o problema ou formulário de causa raiz demanda atuação de outras filas ou fornecedores (como um fabricante de equipamento ou desenvolvedor de uma solução), podendo ou não ser  contabilizado o período de tempo neste estado para fins de apuração de prazos de atendimento, a depender da configuração realizada na ferramenta; </t>
    </r>
  </si>
  <si>
    <r>
      <rPr>
        <u/>
        <sz val="9"/>
        <color theme="1"/>
        <rFont val="Tahoma"/>
        <family val="2"/>
      </rPr>
      <t>Aguardando GMUD</t>
    </r>
    <r>
      <rPr>
        <sz val="9"/>
        <color theme="1"/>
        <rFont val="Tahoma"/>
        <family val="2"/>
      </rPr>
      <t>: quando o problema ou causa-raiz demanda ação de Gestão de Mudança, podendo ou não ser contabilizado o período de tempo neste estado para fins de apuração de prazos de atendimento, a depender da configuração realizada na ferramenta;</t>
    </r>
  </si>
  <si>
    <r>
      <rPr>
        <u/>
        <sz val="9"/>
        <color theme="1"/>
        <rFont val="Tahoma"/>
        <family val="2"/>
      </rPr>
      <t>Encerrado:</t>
    </r>
    <r>
      <rPr>
        <sz val="9"/>
        <color theme="1"/>
        <rFont val="Tahoma"/>
        <family val="2"/>
      </rPr>
      <t xml:space="preserve"> quando foi dada solução definitiva parea o problema ou causa raiz; e o operador preencheu todos os campos definidos como obrigatórios no formulário, incluindo as devidas evidências;</t>
    </r>
  </si>
  <si>
    <t>Garantir que o encerramento dos registros de Problemas ocorra apenas quando o(s) registro(s) de causa raiz vinculado(s) esteja(m) com status de encerrado.</t>
  </si>
  <si>
    <t>Permitir a vinculação dos problemas e formulários de causa raiz a serviços, chamados (solicitação de serviços / incidentes), mudanças, eventos, itens de configuração e itens de conhecimento.</t>
  </si>
  <si>
    <t>Permitir ao operador a criação de um novo registro de problema ou permitir a vinculação a um problema já existente a partir da tela de atendimento do chamado.</t>
  </si>
  <si>
    <t>Permitir a criação de uma nova requisição de mudança a partir de um registro de problema.</t>
  </si>
  <si>
    <t>Permitir a criação de itens de conhecimento a partir do registro de problemas e de causas raiz.</t>
  </si>
  <si>
    <t>Permitir a pesquisa e visualização de histórico de problemas e erros conhecidos para auxiliar na investigação e solução de um novo problema.</t>
  </si>
  <si>
    <t>Investigação</t>
  </si>
  <si>
    <t>Permitir a identificação de problemas semelhantes de modo a possibilitar a investigação de problemas;</t>
  </si>
  <si>
    <t>A identificação deve ser realizada automaticamente pelo sistema;</t>
  </si>
  <si>
    <t xml:space="preserve">Permitir que a identificação seja realizada manualmente a partir da identificação de chamados. </t>
  </si>
  <si>
    <t>Permitir a escalação automática dos problemas baseada nos usuários afetados e intervalos de tempo previamente parametrizados na solução.</t>
  </si>
  <si>
    <t>Encerramento / integração entre módulos</t>
  </si>
  <si>
    <t>Permitir a alteração de estado de todos os chamados de incidentes vinculados quando o problema é resolvido, conforme estado definido em parametrização prévia.</t>
  </si>
  <si>
    <t>Permitir a personalização, pelo(s) administrador(es), dos campos no registro do problema e no formulário de causa raiz, bem como a indicação de ser ou não obrigatório.</t>
  </si>
  <si>
    <t>Permitir o registro e visualização das modificações realizadas nos problemas e formulários de causa-raiz, mantendo histórico sobre as alterações realizadas.</t>
  </si>
  <si>
    <t>INDICADORES</t>
  </si>
  <si>
    <t>Gestão de indicadores</t>
  </si>
  <si>
    <t>Permitir a gestão de indicadores de desempenho (KPIs) e seus atributos para qualquer um dos módulos, bem como permitir a apuração dos resultados frente às metas estabelecidas.</t>
  </si>
  <si>
    <t>Permitir a vinculação entre indicadores e atualização dinâmica de resultados;</t>
  </si>
  <si>
    <t xml:space="preserve">Garantir que a gestão de indicadores e acessos possa ser realizada por administradores ou ainda por perfis ou usuários por ele autorizados. </t>
  </si>
  <si>
    <t xml:space="preserve">Permitir a restrição de acesso aos indicadores a perfis, grupos  ou usuários previamente definidos pelos administradores, mediante configuração na solução. </t>
  </si>
  <si>
    <t>Manter o histórico dos dados dos indicadores de desempenho monitorados por período configurável na ferramenta, tendo como limite máximo pelo menos o tempo de vigência do contrato.</t>
  </si>
  <si>
    <t>Visualização da informação</t>
  </si>
  <si>
    <t>Permitir a visualização dos resultados em diversos níveis de detalhamento, permitindo a análise desde o desempenho global, parcial ou individual dos indicadores.</t>
  </si>
  <si>
    <t>Indicadores</t>
  </si>
  <si>
    <t>Contar, no mínimo, com os seguintes indicadores, permitindo o filtro por grupo/ equipe de atendimento e período (dia / semana / mês / intervalo personalizado):</t>
  </si>
  <si>
    <t>Chamados encerrados sem confirmação do cliente [chamados encerrados sem confirmação / total de chamados encerrados];</t>
  </si>
  <si>
    <t>Chamados tratados por Gestão de Problema [chamados de incidente vinculados a gestão de problema/ total de chamados de incidente];</t>
  </si>
  <si>
    <r>
      <t xml:space="preserve">Eficácia no tratamento de chamados [(chamados atendidos - chamados reabertos) / chamados atendidos];
</t>
    </r>
    <r>
      <rPr>
        <i/>
        <sz val="9"/>
        <color theme="1"/>
        <rFont val="Tahoma"/>
        <family val="2"/>
      </rPr>
      <t>(deve ser gerado, no mínimo, para solicitações de serviço e incidentes)</t>
    </r>
  </si>
  <si>
    <t>Prazo de início de atendimento de chamado [total de chamados atendidos dentro do SLA / total de chamados encerrados * 100];</t>
  </si>
  <si>
    <t>Prazo de resolução de chamado [total de chamados encerrados dentro do SLA / total de chamados encerrados * 100];</t>
  </si>
  <si>
    <t>Índice de Satisfação de usuários [média de avaliações recebidas / nota máxima da avaliação]</t>
  </si>
  <si>
    <t>Vinculação de chamados à base de conhecimento [chamados vinculados a itens de conhecimento / total de chamados * 100)</t>
  </si>
  <si>
    <t>Vinculação de chamados ao banco de dados de gestão de configuração [chamados vinculados ao BDGC / total de chamados * 100)</t>
  </si>
  <si>
    <t>Eficiência da implantação de Mudanças [mudanças implantadas no prazo previsto / total de mudanças implantadas]</t>
  </si>
  <si>
    <t>Eficácia do planejamento das requisições de mudança [requisições de mudança rejeitadas / total de requisições de mudança]</t>
  </si>
  <si>
    <t>Eficácia da implementação de requisições de mudança [requisições de mudança bem-sucedidas/ total de requisições de mudança]</t>
  </si>
  <si>
    <t>Percentual de mudanças emergenciais [requisições de mudanças emergenciais / total de requisições de mudança]</t>
  </si>
  <si>
    <t>Eficiência na resolução de problemas [prazo entre o entre o registro do problema e o envio da RFC para aprovação.</t>
  </si>
  <si>
    <t>Disponibilidade de Serviço de TI [(Tempo de disponibilidade do IC / Tempo total do período) / Qtde de ICs]</t>
  </si>
  <si>
    <t>Exportação</t>
  </si>
  <si>
    <t>Permitir que os indicadores, bem como os dados que deram origem aos mesmos sejam exportáveis em formato PDF ou outros interoperáveis para usos diversos fora da solução (XML, Excel, CSV, JSON).</t>
  </si>
  <si>
    <t>DASHBOARDS</t>
  </si>
  <si>
    <t>Gestão de gráficos</t>
  </si>
  <si>
    <t>Garantir a visão dos diferentes módulos da solução em tempo real por meio da criação de dashboards com gráficos comparativos, de forma ágil e intuitiva, com visualização WEB dos resultados.</t>
  </si>
  <si>
    <t>Edição de dashboads</t>
  </si>
  <si>
    <t>Permitir aos usuários autorizados a criação e organização combinada de gráficos, a partir de qualquer informação de diferentes entidades da solução, sem a necessidade de programação e alteração do código-fonte.</t>
  </si>
  <si>
    <t>Permitir alterações, através de interface gráfica, de atributos em gráficos, possibilitando a alteração de eixos, título do gráfico, legenda, escala, rótulos de dados, tamanho do gráfico;</t>
  </si>
  <si>
    <t>Nos gráficos, permitir cruzamento de informações e apresentação linhas de tendência.</t>
  </si>
  <si>
    <t>Dispor, pelo menos, de gráficos do tipo pizza, linha, colunas, barras e tabelas dinâmicas para a criação de dashboards;</t>
  </si>
  <si>
    <t>Permitir a navegação (drill down) nos dados até o nível do registro básico de cada módulo (chamado, RFC, evento, mudança etc.).</t>
  </si>
  <si>
    <t xml:space="preserve">Dispor de recursos para explorar tendências, padrões, anomalias e correlações em dados, permitindo, ao usuário, realizar análises complexas (slice and dice), reorganizar dinamicamente (pivot), filtrar, fazer análises detalhadas (drill-down) e representar graficamente os dados, em tempo real; </t>
  </si>
  <si>
    <t xml:space="preserve">Permitir que criadores compartilharem dashboards com grupos ou usuários específicos da solução, permitindo gerenciar as permissões de compartilhamento de acordo com os perfis de usuários da solução. </t>
  </si>
  <si>
    <t>Dashboads</t>
  </si>
  <si>
    <t>Contar, no mínimo, com os seguintes dashboards:</t>
  </si>
  <si>
    <t>Dashboads - Painel de Análise dos Serviços</t>
  </si>
  <si>
    <t>Painel de análise de performance dos serviços, permitindo o filtro por grupo/ equipe de atendimento, tipo do atendimento (incidente/ solicitação de serviço/ problema) e período (dia / semana / mês / intervalo personalizado), no mínimo, com as seguintes informações:</t>
  </si>
  <si>
    <t>Estado de todos os serviços, com link para visualização do mapa de serviços;</t>
  </si>
  <si>
    <t>Quantidade de chamados abertos por serviço;</t>
  </si>
  <si>
    <t>Top 10 serviços mais solicitados;</t>
  </si>
  <si>
    <t>Top 10 serviços com mais chamados fora do nível de serviço;</t>
  </si>
  <si>
    <t>Cumprimento de SLA por serviços;</t>
  </si>
  <si>
    <t>Dashboads - Painel de Gerencialmento de Chamados</t>
  </si>
  <si>
    <t>Painel para gerenciamento de filas de atendimento, permitindo o filtro por grupo/ equipe de atendimento, por tipo (incidente ou solicitação de serviço) e por período (dia / semana / mês / intervalo personalizado), no mínimo, com as seguintes informações:</t>
  </si>
  <si>
    <t>Dashboads - Painel de Chamados</t>
  </si>
  <si>
    <t>Total de chamados, por estado;</t>
  </si>
  <si>
    <t>Chamados por item de configuração;</t>
  </si>
  <si>
    <t>Chamados por nível de severidade, impacto e criticidade;</t>
  </si>
  <si>
    <t>Média do tempo de atendimento e quantidade de chamados por nível de serviço;</t>
  </si>
  <si>
    <t>Número de operadores aptos a responder por filas de atendimento;</t>
  </si>
  <si>
    <t>Volume de chamados por fila de atendimento e operador;</t>
  </si>
  <si>
    <t>Cumprimento do SLA por fila de atendimento e operador;</t>
  </si>
  <si>
    <t>Volume de chamados com o tempo de atendimento excedido (quantidade e percentual frente ao total de chamados encerrados no período selecionado);</t>
  </si>
  <si>
    <t>Volume de chamados em aberto (quantidade e percentual frente ao total de chamados abertos no período selecionado);</t>
  </si>
  <si>
    <t>Volume de chamados redirecionados (quantidade e percentual frente ao total de chamados abertos no período selecionado);</t>
  </si>
  <si>
    <t>Volume de chamados por item de conhecimento relacionado (listagem de itens de conhecimento com a quantidade de chamados vinculados);</t>
  </si>
  <si>
    <t>Volume de chamados por usuário (listagem de usuários com a quantidade de chamados abertos);</t>
  </si>
  <si>
    <t>Volume de chamados sem item de conhecimento associado (quantidade e percentual frente ao total de chamados encerrados no período selecionado);</t>
  </si>
  <si>
    <t>Dashboads - Painel de Indicadores</t>
  </si>
  <si>
    <t>Dashboads - Painel de Incidentes e problemas</t>
  </si>
  <si>
    <t>Painel de incidentes e problemas, permitindo o filtro por período (dia / semana / mês / intervalo personalizado), com as seguintes informações:</t>
  </si>
  <si>
    <t xml:space="preserve">Incidentes e Problemas por categoria e item de configuração (quantidade e percentual); </t>
  </si>
  <si>
    <t>Incidentes e problemas registrados por fila / equipe de atendimento (quantidade e percentual);</t>
  </si>
  <si>
    <t>Número médio de incidentes relacionados a problemas registrados;</t>
  </si>
  <si>
    <t xml:space="preserve">Quantidade de incidentes e problemas por estado do registro (novo/aberto, em atendimento, encerrado etc.). </t>
  </si>
  <si>
    <t xml:space="preserve">Tempo médio para resolução de incidentes e problemas. </t>
  </si>
  <si>
    <t>Dashboads - Painel de Mudanças</t>
  </si>
  <si>
    <t>Painel de mudanças, permitindo o filtro por período (dia / semana / mês / intervalo personalizado), com as seguintes informações:</t>
  </si>
  <si>
    <t>Mudanças por tipo (padrão / emergencial / normal);</t>
  </si>
  <si>
    <t>Mudanças por nível de risco (baixo / médio / alto / crítico);</t>
  </si>
  <si>
    <t>Percentual de execução;</t>
  </si>
  <si>
    <t>Dashboads - Painel de Itens de Configuração</t>
  </si>
  <si>
    <t>Painel de Itens de Configuração, permitindo o filtro por período (dia / semana / mês / intervalo personalizado) e por item, com as seguintes informações:</t>
  </si>
  <si>
    <t xml:space="preserve">Estado dos itens de configuração, com visualização do mapa de serviços para todos os IC e link para o mapa de impacto em caso de IC em incidente ou alerta; </t>
  </si>
  <si>
    <t>ICs ciom manutenções programadas.</t>
  </si>
  <si>
    <t>Dashboads - Painel de Eventos</t>
  </si>
  <si>
    <t xml:space="preserve">Opcionalmente, Painel de Eventos, com as seguintes informações: </t>
  </si>
  <si>
    <t>Alertas repetidos e encerrados com a mesma mensagem;</t>
  </si>
  <si>
    <t>Alertas similares;</t>
  </si>
  <si>
    <t>Permitir que os dashboards, bem como os dados que deram origem aos mesmos sejam exportados em formato PDF ou outros interoperáveis para usos diversos fora da solução (XML, Excel, CSV, JSON).</t>
  </si>
  <si>
    <t xml:space="preserve">RELATÓRIOS </t>
  </si>
  <si>
    <t>Permitir a extração de relatórios em formato PDF ou outros interoperáveis (XML, Excel, CSV, JSON);</t>
  </si>
  <si>
    <t>Gestão de Relatórios</t>
  </si>
  <si>
    <t>Permitir a gestão de relatórios, utilizando todas as informações disponíveis na ferramenta e suas combinações, incluindo:</t>
  </si>
  <si>
    <t>Usuários, grupos e perfis;</t>
  </si>
  <si>
    <t>Unidades organizacionais / Empresas;</t>
  </si>
  <si>
    <t>Calendários;</t>
  </si>
  <si>
    <t>Níveis de serviço;</t>
  </si>
  <si>
    <t>Catálogo de serviços, grupos de serviço e serviços;</t>
  </si>
  <si>
    <t>Equipes / filas de atendimento;</t>
  </si>
  <si>
    <t>Chamados de Solicitações de serviço e Incidentes;</t>
  </si>
  <si>
    <t>Mudanças;</t>
  </si>
  <si>
    <t>Problemas;</t>
  </si>
  <si>
    <t>Itens de Configuração;</t>
  </si>
  <si>
    <t>Eventos/ alertas;</t>
  </si>
  <si>
    <t>Itens de Conhecimento;</t>
  </si>
  <si>
    <t>Vinculação entre itens;</t>
  </si>
  <si>
    <t>Relatórios customizados</t>
  </si>
  <si>
    <t>Identidicador;</t>
  </si>
  <si>
    <t>Informações do Solicitante (caso aplicável);</t>
  </si>
  <si>
    <t>Unidade organizacional do solicitante (caso aplicável);</t>
  </si>
  <si>
    <t>Titulo e descrição inicial;</t>
  </si>
  <si>
    <t>Data e hora de abertura do registro;</t>
  </si>
  <si>
    <t>Data e hora de encerramento do registro (caso aplicável);</t>
  </si>
  <si>
    <t xml:space="preserve">Tempo de solução (data final - data final, considerando as regras de parada de contagem de tempo configuradas) (caso aplicável); </t>
  </si>
  <si>
    <t>Fila/Equipe responsável (caso aplicável);</t>
  </si>
  <si>
    <t>Estado atual;</t>
  </si>
  <si>
    <t>Informações do Serviço associado (caso aplicável);</t>
  </si>
  <si>
    <t>Informações de nível de serviço (caso aplicável);</t>
  </si>
  <si>
    <t>Tipo / Categoria do registro;</t>
  </si>
  <si>
    <t>Operador responsável;</t>
  </si>
  <si>
    <t>Cômputo do SLA (caso aplicável), considerando as regras definidas.</t>
  </si>
  <si>
    <t>Criticidade (caso aplicável).</t>
  </si>
  <si>
    <t>Permitir a guarda de modelos de relatórios customizados para que a geração de relatórios não demande nova configuração.</t>
  </si>
  <si>
    <t>Relatórios pré-configurados</t>
  </si>
  <si>
    <t>Dispor de relatórios pré-configurados, com possibilidade de filtro por período de tempo, serviços ou filas / equipes, contendo, no mínimo:</t>
  </si>
  <si>
    <t>Informações sobre nível de serviço em incidentes, problemas e solicitações de serviços, com possibilidade de comparação entre os níveis de serviço acordados e os  efetivamente realizados;</t>
  </si>
  <si>
    <t>Relatório de cumprimento do PIA (Prazo para o Início do Atendimento) e PRD (Prazo para Resolução da demanda) de chamados encerrados.</t>
  </si>
  <si>
    <t>Relação de eventos por Item de Configuração;</t>
  </si>
  <si>
    <t xml:space="preserve">Entradas e Saídas do Estoque (por item de configuração e finalidade de entrada/saída); </t>
  </si>
  <si>
    <t>Relação de itens de configuração (por tipo e estado atual);</t>
  </si>
  <si>
    <t>Tempo restante de garantia por item de configuração;</t>
  </si>
  <si>
    <t>Alocações de Item de Configuração (nos que estiverem alocados), com informações do custodiante;</t>
  </si>
  <si>
    <t>Quantidade de chamados atendido por cada operador;</t>
  </si>
  <si>
    <t>Severidade, Impacto e Criticidade dos atendimentos realizados (por quantidade de chamados e operador);</t>
  </si>
  <si>
    <t>Itens de conhecimento publicados na Base de conhecimento (por operador e tipo de conhecimento);</t>
  </si>
  <si>
    <t>Relação de chamados registrados (por tipo - incidente ou solicitação de serviço - ou estado do ciclo de vida);</t>
  </si>
  <si>
    <t>Relação de requisições de mudança (por tipo e estado);</t>
  </si>
  <si>
    <t>Relação de problemas e relatórios de causa-raiz;</t>
  </si>
  <si>
    <t>Volume de Itens de Configuração separados por Categorias e Tipos;</t>
  </si>
  <si>
    <t>Relação de quantidade de incidentes por Serviço e Item de Configuração;</t>
  </si>
  <si>
    <t>Relação de Requisições de mudança  por Serviço e Item de Configuração;</t>
  </si>
  <si>
    <t>Relação de requisições ou chamados que demandam aprovação (por tipo ou status da aprovação);</t>
  </si>
  <si>
    <t>Relação de Requisições de mudança por item de configuração;</t>
  </si>
  <si>
    <t>Relação de problemas por item de configuração;</t>
  </si>
  <si>
    <t>Relação de chamados por item de configuração;</t>
  </si>
  <si>
    <t>Relação de quantidade de mudanças requisitadas por solicitantes;</t>
  </si>
  <si>
    <t>Entradas previstas de itens de configuração no estoque;</t>
  </si>
  <si>
    <t>Usuário, fornecedor ou localização dos ICs ativos cuja última movimentação tenha sido de saída do estoque</t>
  </si>
  <si>
    <r>
      <t>Relatório de licenças (</t>
    </r>
    <r>
      <rPr>
        <i/>
        <sz val="9"/>
        <color theme="1"/>
        <rFont val="Tahoma"/>
        <family val="2"/>
      </rPr>
      <t>ICs do tipo software</t>
    </r>
    <r>
      <rPr>
        <sz val="9"/>
        <color theme="1"/>
        <rFont val="Tahoma"/>
        <family val="2"/>
      </rPr>
      <t>)</t>
    </r>
  </si>
  <si>
    <t>Compartilhamento</t>
  </si>
  <si>
    <t>Permitir a geração e envio automático e agendado de relatórios e gráficos gerenciais para grupos de usuários ou usuários específicos, mediante configuração prévia em interface gráfica.</t>
  </si>
  <si>
    <t>NOTIFICAÇÃO</t>
  </si>
  <si>
    <t>Envio de Notificações</t>
  </si>
  <si>
    <t>Permitir o envio de notificações para o Cliente, Operador ou Administrador quando da ocorrência de situações customizáveis, incluindo, no mínimo:</t>
  </si>
  <si>
    <t>Notificar às partes envolvidas (cliente, operador, equipe de atendimento atual ou observadores) em chamados, problemas e mudanças que estejam acima de percentual do tempo de definido para resolução, mediante configuração prévia.</t>
  </si>
  <si>
    <r>
      <t xml:space="preserve">Notificar os responsáveis por itens de configuração quando da proximidade do </t>
    </r>
    <r>
      <rPr>
        <strike/>
        <sz val="9"/>
        <color rgb="FF000000"/>
        <rFont val="Tahoma"/>
        <family val="2"/>
      </rPr>
      <t>e</t>
    </r>
    <r>
      <rPr>
        <sz val="9"/>
        <color rgb="FF000000"/>
        <rFont val="Tahoma"/>
        <family val="2"/>
      </rPr>
      <t>ncerramento de suporte/ garantia ou vencimento de certificados, considerando período de antecedência perviamente configurado.</t>
    </r>
  </si>
  <si>
    <t xml:space="preserve">Notificar os responsáveis pelo serviço que esteja associado a itens de configuração quando da ocorrência de alerta. </t>
  </si>
  <si>
    <t>Notificar os operadores responsáveis pelo estoque de ICs sobre a proximidade da data de previsão de entrada de ICs, considerando período de antecedência parametrizável na solução.</t>
  </si>
  <si>
    <t xml:space="preserve">Notificar os operadores quando um chamado com estado de aguardando pendência com data limite definida estiver próxiima, mediante período previamente configurado. </t>
  </si>
  <si>
    <t>Customização de notificaçoes</t>
  </si>
  <si>
    <t>Permitir criação de notificações personalizadas (por módulo / item do sistema, campo, prazo de notificação, quem deve ser notificado, etc) em qualquer momento de fluxo de trabalho ou processos automatizados na solução.</t>
  </si>
  <si>
    <t>Enviar notificações com informações contendo dados de qualquer parte do registro de um fluxo de trabalho ou processo implementado na solução.</t>
  </si>
  <si>
    <t>INTEGRAÇÃO COM OUTRAS FERRAMENTAS</t>
  </si>
  <si>
    <t>Permitir as seguintes integrações e respectivas finalidades:</t>
  </si>
  <si>
    <t>Microsoft Active Directory e Azure Active Directory, para obtenção de usuários, grupos e demais informações da árvore, bem como atualização das informações (tais como reset de senha, criação e inativação de usuários, inclusão ou exclusão em OUs ou grupos e alteração de atributos dos usuários).</t>
  </si>
  <si>
    <t>Integrar com instância de AD do próprio fornecedor OU integrar com o AD da Finep mediante assinatura de termo de confidencialidade</t>
  </si>
  <si>
    <t>Obtenção,por FTP ou API, de arquivo JSON, Excel, CSV ou XML com informações de unidades organizacionais da Finep e sua hierarquia, bem com respectivos gestores e substitutos .</t>
  </si>
  <si>
    <t>Mediante formato previamente fornecido pela Finep mediante assinatura de termo de confidencialidade</t>
  </si>
  <si>
    <t>Outlook 365, no mínimo, para:</t>
  </si>
  <si>
    <t>O provedor de envio de e-mail pode ser o da própria licitante durante a PoC</t>
  </si>
  <si>
    <t>Envio de notificações manuais ou automáticas para pessoas ou grupo de pessoas envolvidas em processos de atendimento, no mínimo, de incidentes, requisições, problemas ou mudanças.</t>
  </si>
  <si>
    <t>Prever notificações, no mínimo, para registro de demanda, atualizações nos registros, atribuição a operador ou equipe de atendimento, adição de tarefas técnicas, atualização de tarefas técnicas, adição de soluções e encerramento dos registros;</t>
  </si>
  <si>
    <t>Envio de pesquisa de satisfação aos requisitantes de chamados encerrados;</t>
  </si>
  <si>
    <t xml:space="preserve">Permitir o a abertura autmática de chamados para serviços em função do endereço de e-mail do destinatário, mediante configuração prévia no sistema; </t>
  </si>
  <si>
    <t>Microsoft Endpoint Manager, Microsoft Azure Monitor, Microsoft System Center Operations Manager (SCOM) e Zabbix, bem como qualquer outra que utilize protocolos especialistas (como o SNMP - Simple Network Management Protocol,  tanto na versão 1 quanto na versão 2c) para descoberta e gerenciamento de itens de configuração monitorados pelas ferramentas.</t>
  </si>
  <si>
    <t>Demonstrar a possibilidade de obtenção de infromações através da integração com intância de solução de monitoramento da própria licitante (preferencialmente Zabbix)</t>
  </si>
  <si>
    <t>Chatbot, através de API.</t>
  </si>
  <si>
    <t>Ferramentas de deploy automatizado (Docker ,Jenkins, etc) através de API ou algum outro mecanismo, mediante configuração prévia da integração, para permitir:</t>
  </si>
  <si>
    <t>O registro automatizado de RFC na ferramenta ITSM, informando como parâmetros os campos mínimos obrigatórios de registro da mudança;</t>
  </si>
  <si>
    <t xml:space="preserve">O acionamento de outra solução para realização de deploy (Jenkins ou Docker), posteriormente à aprovação da mudança quando houver tal previsão, informando o identificador da RFC e obtendo o status do deploy, permitindo as ações previstas em caso de implantação malsucedida. </t>
  </si>
  <si>
    <t>ERP Finep (Oracle Peoplesoft), através de API ou carga de arquivo XLS, CSV ou XML, para obtenção de informações de itens de configuração que são objeto de registro no patrimônio da Finep.</t>
  </si>
  <si>
    <t>Permitir a aplicação de Regras de Negócio nos fluxos relacionados às integrações, viabilizando a automação da aplicação de regras definidas pelo administrador.</t>
  </si>
  <si>
    <t>LOGS, BACKUP E EXPORTAÇÃO DE DADOS</t>
  </si>
  <si>
    <t>Log</t>
  </si>
  <si>
    <t>Manter log de todas as operações realizadas no sistema, por, pelo menos, o período de execução do contrato.</t>
  </si>
  <si>
    <t xml:space="preserve">A disponibilidade dos logs dos últimos 30 dias deve ser imediata; </t>
  </si>
  <si>
    <t>Demonstrar que o log das ações realizadas previamente e durante a realização da PoC estão no sistema</t>
  </si>
  <si>
    <t xml:space="preserve">A disponibilidade dos logs do restante do período previsto pode estar armazenada em fita de backup ou outro dispositivo, devendo ser disponibilizados em até 5 dias úteis a partir da demanda da Finep.  </t>
  </si>
  <si>
    <t>Backup</t>
  </si>
  <si>
    <t xml:space="preserve">Dispor de backup de todos os dados da solução para que, em caso de incidente, a perda de informação máxima tolerável da informação seja de 24 horas. </t>
  </si>
  <si>
    <t>Permitir a exportação dos dados de todos os módulos da solução em formato XML, Excel, CSV ou JSON, mantendo referências para os arquivos anexos associados.</t>
  </si>
  <si>
    <t>Durante a PoC será realizada a exportação dos dados criados previamente e durante a realização da PoC.</t>
  </si>
  <si>
    <t xml:space="preserve">Permitir a exportação de todos os arquivos anexados na solução. </t>
  </si>
  <si>
    <t>Durante a PoC será realizada a exportação dos arquivos carregados previamente e durante a realização da PoC.</t>
  </si>
  <si>
    <t>DOCUMENTAÇÃO</t>
  </si>
  <si>
    <t>Documentação da solução</t>
  </si>
  <si>
    <t>Disponibilizar documentação técnica para configuração e administração, bem como manuais de usuário com orientações para utilização adequada do software.</t>
  </si>
  <si>
    <t>Apresentar na PoC a documentação disponível</t>
  </si>
  <si>
    <t>Prazo de entrega</t>
  </si>
  <si>
    <t>Os manuais deverão ser entregues antes da realização dos treinamentos previstos no objeto.</t>
  </si>
  <si>
    <t>Atualização</t>
  </si>
  <si>
    <t>A atualização da documentação deve ocorrer sempre que forem lançadas novas versões do produto.</t>
  </si>
  <si>
    <t>Tipos de Manuais</t>
  </si>
  <si>
    <t>A documentação deve contar, no mínimo, com os seguintes manuais:</t>
  </si>
  <si>
    <t>MANUAL DE OPERAÇÃO - Manual para utilização pelos operadores, com instruções completas e precisas que permitam a realização de cada uma das tarefas nos diversos módulos da solução.</t>
  </si>
  <si>
    <t>MANUAL DOS ADMINISTRADORES - Manual para utilização pelos administradores, contendo informações completas e precisas que permitam a gestão da solução.</t>
  </si>
  <si>
    <t>MANUAL DO USUÁRIO - Manual pela utilização pelos clientes, contendo informações sobre abertura e resposta de chamados, uso do chat e demais funcionalidades destes usuários na solução.</t>
  </si>
  <si>
    <t>DELIBERAÇÃO DA COMISSÃO AVALIADORA</t>
  </si>
  <si>
    <t xml:space="preserve">OBJETO: </t>
  </si>
  <si>
    <t>LICENCIAMENTO, IMPLANTAÇÃO, ATUALIZAÇÃO E SUPORTE TÉCNICO para Ferramenta IT Service Management – ITSM, que inclua funcionalidades de gestão de serviços, chamados de solicitação de serviço e incidentes, mudanças, eventos, problemas, configuração e conhecimento, na modalidade Software como Serviço (Software as a Service – SaaS).</t>
  </si>
  <si>
    <t>FORNECEDOR:</t>
  </si>
  <si>
    <r>
      <t xml:space="preserve">FORNECEDOR ATENDEU TODOS OS REQUISITOS "CORE"? 
</t>
    </r>
    <r>
      <rPr>
        <i/>
        <sz val="9"/>
        <color theme="1"/>
        <rFont val="Tahoma"/>
        <family val="2"/>
      </rPr>
      <t>(sim / não)</t>
    </r>
  </si>
  <si>
    <t>QUANTIDADE DE REQUISITOS "CORE OU CUSTOMIZÁVEIS" AVALIADOS</t>
  </si>
  <si>
    <t xml:space="preserve">QUANTIDADE DE REQUISITOS "CORE OU CUSTOMIZADOS" APROVADOS </t>
  </si>
  <si>
    <t>PERCENTUAL DE ATENDIMENTO DE REQUISITOS "CORE OU CUSTOMIZADOS" APROVADOS</t>
  </si>
  <si>
    <r>
      <t xml:space="preserve">FORNECEDOR SE COMPROMETE A ATENDER REQUISITOS REJEITADOS OU NÃO ATENDIDOS POR CUSTOMIZAÇÃO? 
</t>
    </r>
    <r>
      <rPr>
        <i/>
        <sz val="9"/>
        <color theme="1"/>
        <rFont val="Tahoma"/>
        <family val="2"/>
      </rPr>
      <t>(sim / não/ não se aplica)</t>
    </r>
  </si>
  <si>
    <t>APROVADO</t>
  </si>
  <si>
    <t>REPROVADO</t>
  </si>
  <si>
    <t>ASSINATURAS DA COMISSÃO AVALIADORA</t>
  </si>
  <si>
    <t>&lt;&lt;&lt; nome do integrante&gt;&gt;&gt;&gt;
&lt;&lt;&lt;&lt;&lt; matrícula &gt;&gt;&gt;&gt;&gt;
Integrante DSGO</t>
  </si>
  <si>
    <t>(assinatura no Assina Finep)</t>
  </si>
  <si>
    <t>&lt;&lt;&lt; nome do integrante&gt;&gt;&gt;&gt;
&lt;&lt;&lt;&lt;&lt; matrícula &gt;&gt;&gt;&gt;&gt;
Integrante DSTI</t>
  </si>
  <si>
    <t>&lt;&lt;&lt; nome do integrante&gt;&gt;&gt;&gt;
&lt;&lt;&lt;&lt;&lt; matrícula &gt;&gt;&gt;&gt;&gt;
Integrante DITI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</si>
</sst>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x14ac:knownFonts="1">
    <font>
      <sz val="11"/>
      <color theme="1"/>
      <name val="Calibri"/>
      <family val="2"/>
      <scheme val="minor"/>
    </font>
    <font>
      <sz val="9"/>
      <color theme="1"/>
      <name val="Tahoma"/>
      <family val="2"/>
    </font>
    <font>
      <sz val="11"/>
      <color theme="1"/>
      <name val="Calibri"/>
      <family val="2"/>
      <scheme val="minor"/>
    </font>
    <font>
      <sz val="9"/>
      <color rgb="FF000000"/>
      <name val="Tahoma"/>
      <family val="2"/>
    </font>
    <font>
      <b/>
      <sz val="9"/>
      <color rgb="FF000000"/>
      <name val="Tahoma"/>
      <family val="2"/>
    </font>
    <font>
      <b/>
      <sz val="9"/>
      <color theme="1"/>
      <name val="Tahoma"/>
      <family val="2"/>
    </font>
    <font>
      <b/>
      <sz val="11"/>
      <color theme="1"/>
      <name val="Tahoma"/>
      <family val="2"/>
    </font>
    <font>
      <i/>
      <sz val="9"/>
      <color theme="1"/>
      <name val="Tahoma"/>
      <family val="2"/>
    </font>
    <font>
      <u/>
      <sz val="11"/>
      <color theme="10"/>
      <name val="Calibri"/>
      <family val="2"/>
      <scheme val="minor"/>
    </font>
    <font>
      <sz val="10"/>
      <color rgb="FF000000"/>
      <name val="Calibri"/>
      <family val="2"/>
      <scheme val="minor"/>
    </font>
    <font>
      <sz val="10"/>
      <color rgb="FF000000"/>
      <name val="Calibri"/>
      <family val="2"/>
      <scheme val="minor"/>
    </font>
    <font>
      <sz val="12"/>
      <color theme="1"/>
      <name val="Calibri"/>
      <family val="2"/>
      <scheme val="minor"/>
    </font>
    <font>
      <b/>
      <sz val="11"/>
      <color theme="1"/>
      <name val="Calibri"/>
      <family val="2"/>
      <scheme val="minor"/>
    </font>
    <font>
      <i/>
      <sz val="9"/>
      <color rgb="FF000000"/>
      <name val="Tahoma"/>
      <family val="2"/>
    </font>
    <font>
      <u/>
      <sz val="9"/>
      <color theme="1"/>
      <name val="Tahoma"/>
      <family val="2"/>
    </font>
    <font>
      <u/>
      <sz val="9"/>
      <color rgb="FF000000"/>
      <name val="Tahoma"/>
      <family val="2"/>
    </font>
    <font>
      <strike/>
      <sz val="9"/>
      <color rgb="FF000000"/>
      <name val="Tahoma"/>
      <family val="2"/>
    </font>
    <font>
      <b/>
      <sz val="9"/>
      <color theme="0"/>
      <name val="Tahoma"/>
      <family val="2"/>
    </font>
    <font>
      <b/>
      <sz val="8"/>
      <color theme="0"/>
      <name val="Tahoma"/>
      <family val="2"/>
    </font>
    <font>
      <sz val="9"/>
      <color theme="0"/>
      <name val="Tahoma"/>
      <family val="2"/>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005051"/>
        <bgColor indexed="64"/>
      </patternFill>
    </fill>
    <fill>
      <patternFill patternType="solid">
        <fgColor theme="0" tint="-0.499984740745262"/>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right/>
      <top style="thin">
        <color indexed="64"/>
      </top>
      <bottom style="thin">
        <color indexed="64"/>
      </bottom>
      <diagonal/>
    </border>
    <border>
      <left/>
      <right style="thin">
        <color theme="0" tint="-4.9989318521683403E-2"/>
      </right>
      <top/>
      <bottom style="thin">
        <color theme="0" tint="-4.9989318521683403E-2"/>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theme="0" tint="-4.9989318521683403E-2"/>
      </top>
      <bottom style="thin">
        <color indexed="64"/>
      </bottom>
      <diagonal/>
    </border>
    <border>
      <left style="thin">
        <color indexed="64"/>
      </left>
      <right style="medium">
        <color indexed="64"/>
      </right>
      <top style="thin">
        <color theme="0" tint="-4.9989318521683403E-2"/>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theme="0" tint="-4.9989318521683403E-2"/>
      </left>
      <right/>
      <top style="thin">
        <color theme="0" tint="-4.9989318521683403E-2"/>
      </top>
      <bottom style="thin">
        <color theme="0" tint="-4.9989318521683403E-2"/>
      </bottom>
      <diagonal/>
    </border>
    <border>
      <left style="medium">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style="thin">
        <color theme="0" tint="-4.9989318521683403E-2"/>
      </left>
      <right/>
      <top/>
      <bottom style="thin">
        <color theme="0" tint="-4.9989318521683403E-2"/>
      </bottom>
      <diagonal/>
    </border>
    <border>
      <left style="medium">
        <color theme="0" tint="-4.9989318521683403E-2"/>
      </left>
      <right style="thin">
        <color theme="0" tint="-4.9989318521683403E-2"/>
      </right>
      <top/>
      <bottom style="thin">
        <color theme="0" tint="-4.9989318521683403E-2"/>
      </bottom>
      <diagonal/>
    </border>
    <border>
      <left style="thin">
        <color theme="0" tint="-4.9989318521683403E-2"/>
      </left>
      <right style="medium">
        <color theme="0" tint="-4.9989318521683403E-2"/>
      </right>
      <top/>
      <bottom style="thin">
        <color theme="0" tint="-4.9989318521683403E-2"/>
      </bottom>
      <diagonal/>
    </border>
    <border>
      <left/>
      <right style="thin">
        <color theme="0" tint="-4.9989318521683403E-2"/>
      </right>
      <top/>
      <bottom/>
      <diagonal/>
    </border>
    <border>
      <left/>
      <right style="medium">
        <color indexed="64"/>
      </right>
      <top/>
      <bottom style="thin">
        <color indexed="64"/>
      </bottom>
      <diagonal/>
    </border>
  </borders>
  <cellStyleXfs count="6">
    <xf numFmtId="0" fontId="0" fillId="0" borderId="0"/>
    <xf numFmtId="9" fontId="2" fillId="0" borderId="0" applyFont="0" applyFill="0" applyBorder="0" applyAlignment="0" applyProtection="0"/>
    <xf numFmtId="0" fontId="8" fillId="0" borderId="0" applyNumberFormat="0" applyFill="0" applyBorder="0" applyAlignment="0" applyProtection="0"/>
    <xf numFmtId="0" fontId="9" fillId="0" borderId="0"/>
    <xf numFmtId="43" fontId="10" fillId="0" borderId="0" applyFont="0" applyFill="0" applyBorder="0" applyAlignment="0" applyProtection="0"/>
    <xf numFmtId="0" fontId="11" fillId="0" borderId="0"/>
  </cellStyleXfs>
  <cellXfs count="94">
    <xf numFmtId="0" fontId="0" fillId="0" borderId="0" xfId="0"/>
    <xf numFmtId="0" fontId="1" fillId="0" borderId="0" xfId="0" applyFont="1"/>
    <xf numFmtId="0" fontId="1" fillId="0" borderId="0" xfId="0" applyFont="1" applyAlignment="1">
      <alignment wrapText="1"/>
    </xf>
    <xf numFmtId="0" fontId="5" fillId="0" borderId="0" xfId="0" applyFont="1" applyAlignment="1">
      <alignment horizontal="center" wrapText="1"/>
    </xf>
    <xf numFmtId="0" fontId="4" fillId="2" borderId="0" xfId="0" applyFont="1" applyFill="1" applyAlignment="1">
      <alignment wrapText="1"/>
    </xf>
    <xf numFmtId="0" fontId="3" fillId="0" borderId="0" xfId="0" applyFont="1" applyAlignment="1">
      <alignment vertical="top" wrapText="1"/>
    </xf>
    <xf numFmtId="0" fontId="1" fillId="0" borderId="0" xfId="0" applyFont="1" applyAlignment="1">
      <alignment horizontal="left" wrapText="1" indent="1"/>
    </xf>
    <xf numFmtId="0" fontId="1" fillId="0" borderId="0" xfId="0" applyFont="1" applyAlignment="1">
      <alignment horizontal="left" wrapText="1" indent="2"/>
    </xf>
    <xf numFmtId="0" fontId="1" fillId="0" borderId="1" xfId="0" applyFont="1" applyBorder="1" applyAlignment="1">
      <alignment vertical="center" wrapText="1"/>
    </xf>
    <xf numFmtId="0" fontId="1" fillId="0" borderId="0" xfId="0" applyFont="1" applyAlignment="1">
      <alignment horizontal="left" wrapText="1"/>
    </xf>
    <xf numFmtId="0" fontId="3" fillId="0" borderId="0" xfId="0" applyFont="1" applyAlignment="1">
      <alignment wrapText="1"/>
    </xf>
    <xf numFmtId="0" fontId="0" fillId="4" borderId="0" xfId="0" applyFill="1"/>
    <xf numFmtId="0" fontId="1" fillId="0" borderId="0" xfId="0" applyFont="1" applyAlignment="1">
      <alignment vertical="center"/>
    </xf>
    <xf numFmtId="0" fontId="1" fillId="0" borderId="0" xfId="0" applyFont="1" applyAlignment="1">
      <alignment vertical="center" wrapText="1"/>
    </xf>
    <xf numFmtId="0" fontId="1" fillId="4" borderId="0" xfId="0" applyFont="1" applyFill="1" applyAlignment="1">
      <alignment vertical="center"/>
    </xf>
    <xf numFmtId="0" fontId="5" fillId="3" borderId="4" xfId="0" applyFont="1" applyFill="1" applyBorder="1" applyAlignment="1">
      <alignment horizontal="center" vertical="center" wrapText="1"/>
    </xf>
    <xf numFmtId="0" fontId="12"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 fontId="1" fillId="0" borderId="1" xfId="0" applyNumberFormat="1" applyFont="1" applyBorder="1" applyAlignment="1">
      <alignment vertical="center" wrapText="1"/>
    </xf>
    <xf numFmtId="0" fontId="1"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1" fontId="1" fillId="0" borderId="1" xfId="0" quotePrefix="1" applyNumberFormat="1" applyFont="1" applyBorder="1" applyAlignment="1">
      <alignment vertical="center" wrapText="1"/>
    </xf>
    <xf numFmtId="0" fontId="1" fillId="0" borderId="1" xfId="0" applyFont="1" applyBorder="1" applyAlignment="1">
      <alignment horizontal="left" vertical="center"/>
    </xf>
    <xf numFmtId="0" fontId="1" fillId="0" borderId="4" xfId="0" applyFont="1" applyBorder="1" applyAlignment="1">
      <alignment vertical="center" wrapText="1"/>
    </xf>
    <xf numFmtId="1" fontId="1" fillId="0" borderId="4" xfId="0" applyNumberFormat="1" applyFont="1" applyBorder="1" applyAlignment="1">
      <alignment vertical="center" wrapText="1"/>
    </xf>
    <xf numFmtId="0" fontId="17" fillId="5" borderId="8" xfId="0" applyFont="1" applyFill="1" applyBorder="1" applyAlignment="1">
      <alignment horizontal="center" vertical="center" wrapText="1"/>
    </xf>
    <xf numFmtId="0" fontId="5" fillId="3" borderId="1" xfId="0" applyFont="1" applyFill="1" applyBorder="1" applyAlignment="1">
      <alignment vertical="center" wrapText="1"/>
    </xf>
    <xf numFmtId="9" fontId="1" fillId="0" borderId="0" xfId="1" applyFont="1" applyAlignment="1">
      <alignment wrapText="1"/>
    </xf>
    <xf numFmtId="0" fontId="4" fillId="2" borderId="0" xfId="0" applyFont="1" applyFill="1" applyAlignment="1">
      <alignment horizontal="centerContinuous" wrapText="1"/>
    </xf>
    <xf numFmtId="0" fontId="4" fillId="2" borderId="0" xfId="0" applyFont="1" applyFill="1" applyAlignment="1">
      <alignment horizontal="centerContinuous" vertical="center" wrapText="1"/>
    </xf>
    <xf numFmtId="0" fontId="17" fillId="5" borderId="9"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 fillId="0" borderId="4" xfId="0" applyFont="1" applyBorder="1" applyAlignment="1" applyProtection="1">
      <alignment horizontal="center" vertical="center"/>
      <protection hidden="1"/>
    </xf>
    <xf numFmtId="0" fontId="1" fillId="0" borderId="1" xfId="0" applyFont="1" applyBorder="1" applyAlignment="1" applyProtection="1">
      <alignment horizontal="center" vertical="center"/>
      <protection hidden="1"/>
    </xf>
    <xf numFmtId="0" fontId="1" fillId="6" borderId="1" xfId="0" applyFont="1" applyFill="1" applyBorder="1" applyAlignment="1" applyProtection="1">
      <alignment horizontal="center" vertical="center"/>
      <protection hidden="1"/>
    </xf>
    <xf numFmtId="0" fontId="17" fillId="5" borderId="12" xfId="0" applyFont="1" applyFill="1" applyBorder="1" applyAlignment="1">
      <alignment horizontal="center" vertical="center" wrapText="1"/>
    </xf>
    <xf numFmtId="0" fontId="1" fillId="0" borderId="13" xfId="0" applyFont="1" applyBorder="1" applyAlignment="1">
      <alignment vertical="center" wrapText="1"/>
    </xf>
    <xf numFmtId="0" fontId="1" fillId="0" borderId="6" xfId="0" applyFont="1" applyBorder="1" applyAlignment="1">
      <alignment vertical="center" wrapText="1"/>
    </xf>
    <xf numFmtId="0" fontId="3" fillId="0" borderId="6" xfId="0" applyFont="1" applyBorder="1" applyAlignment="1">
      <alignment vertical="center" wrapText="1"/>
    </xf>
    <xf numFmtId="0" fontId="1" fillId="0" borderId="6" xfId="0" applyFont="1" applyBorder="1" applyAlignment="1">
      <alignment horizontal="left" vertical="center" wrapText="1"/>
    </xf>
    <xf numFmtId="0" fontId="1" fillId="0" borderId="14"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6" borderId="7" xfId="0" applyFont="1" applyFill="1" applyBorder="1" applyAlignment="1" applyProtection="1">
      <alignment horizontal="center" vertical="center"/>
      <protection hidden="1"/>
    </xf>
    <xf numFmtId="0" fontId="17" fillId="5" borderId="19"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 fillId="0" borderId="1" xfId="0" applyFont="1" applyBorder="1" applyAlignment="1" applyProtection="1">
      <alignment horizontal="center" vertical="center" wrapText="1"/>
      <protection hidden="1"/>
    </xf>
    <xf numFmtId="0" fontId="17" fillId="0" borderId="0" xfId="0" applyFont="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7" fillId="5" borderId="22"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 fillId="7" borderId="1" xfId="0" applyFont="1" applyFill="1" applyBorder="1" applyAlignment="1">
      <alignment wrapText="1"/>
    </xf>
    <xf numFmtId="0" fontId="1" fillId="0" borderId="7" xfId="0" applyFont="1" applyBorder="1" applyAlignment="1" applyProtection="1">
      <alignment horizontal="center" vertical="center"/>
      <protection locked="0" hidden="1"/>
    </xf>
    <xf numFmtId="0" fontId="1" fillId="0" borderId="15" xfId="0" applyFont="1" applyBorder="1" applyAlignment="1">
      <alignment vertical="center"/>
    </xf>
    <xf numFmtId="0" fontId="1" fillId="0" borderId="16" xfId="0" applyFont="1" applyBorder="1" applyAlignment="1">
      <alignment vertical="center" wrapText="1"/>
    </xf>
    <xf numFmtId="0" fontId="1" fillId="0" borderId="17" xfId="0" applyFont="1" applyBorder="1" applyAlignment="1">
      <alignment vertical="center"/>
    </xf>
    <xf numFmtId="0" fontId="1" fillId="0" borderId="18" xfId="0" applyFont="1" applyBorder="1" applyAlignment="1">
      <alignment vertical="center" wrapText="1"/>
    </xf>
    <xf numFmtId="0" fontId="3" fillId="0" borderId="17" xfId="0" applyFont="1" applyBorder="1" applyAlignment="1">
      <alignment vertical="center"/>
    </xf>
    <xf numFmtId="0" fontId="3" fillId="0" borderId="27" xfId="0" applyFont="1" applyBorder="1" applyAlignment="1">
      <alignment vertical="center" wrapText="1"/>
    </xf>
    <xf numFmtId="0" fontId="1" fillId="0" borderId="0" xfId="0" applyFont="1" applyProtection="1">
      <protection locked="0"/>
    </xf>
    <xf numFmtId="0" fontId="17" fillId="5"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23" xfId="0" applyFont="1" applyFill="1" applyBorder="1" applyAlignment="1">
      <alignment horizontal="center" vertical="center" wrapText="1"/>
    </xf>
    <xf numFmtId="0" fontId="17" fillId="5" borderId="24"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3" borderId="0" xfId="0" applyFont="1" applyFill="1" applyAlignment="1">
      <alignment horizontal="center" wrapText="1"/>
    </xf>
    <xf numFmtId="0" fontId="1" fillId="3" borderId="1" xfId="0" applyFont="1" applyFill="1" applyBorder="1" applyAlignment="1">
      <alignment horizontal="left" vertical="center" wrapText="1"/>
    </xf>
    <xf numFmtId="0" fontId="1" fillId="0" borderId="6"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7" borderId="6" xfId="0" applyFont="1" applyFill="1" applyBorder="1" applyAlignment="1" applyProtection="1">
      <alignment horizontal="center" vertical="center" wrapText="1"/>
      <protection locked="0" hidden="1"/>
    </xf>
    <xf numFmtId="0" fontId="1" fillId="7" borderId="11" xfId="0" applyFont="1" applyFill="1" applyBorder="1" applyAlignment="1" applyProtection="1">
      <alignment horizontal="center" vertical="center" wrapText="1"/>
      <protection locked="0" hidden="1"/>
    </xf>
    <xf numFmtId="0" fontId="1" fillId="7" borderId="7" xfId="0" applyFont="1" applyFill="1" applyBorder="1" applyAlignment="1" applyProtection="1">
      <alignment horizontal="center" vertical="center" wrapText="1"/>
      <protection locked="0" hidden="1"/>
    </xf>
    <xf numFmtId="9" fontId="1" fillId="0" borderId="6" xfId="1" applyFont="1" applyBorder="1" applyAlignment="1" applyProtection="1">
      <alignment horizontal="center" vertical="center" wrapText="1"/>
      <protection hidden="1"/>
    </xf>
    <xf numFmtId="9" fontId="1" fillId="0" borderId="11" xfId="1" applyFont="1" applyBorder="1" applyAlignment="1" applyProtection="1">
      <alignment horizontal="center" vertical="center" wrapText="1"/>
      <protection hidden="1"/>
    </xf>
    <xf numFmtId="9" fontId="1" fillId="0" borderId="7" xfId="1" applyFont="1" applyBorder="1" applyAlignment="1" applyProtection="1">
      <alignment horizontal="center" vertical="center" wrapText="1"/>
      <protection hidden="1"/>
    </xf>
    <xf numFmtId="0" fontId="1" fillId="0" borderId="0" xfId="0" applyFont="1" applyAlignment="1">
      <alignment wrapText="1"/>
    </xf>
    <xf numFmtId="0" fontId="6" fillId="0" borderId="0" xfId="0" applyFont="1" applyAlignment="1">
      <alignment horizontal="center" vertical="center" wrapText="1"/>
    </xf>
    <xf numFmtId="0" fontId="1" fillId="0" borderId="1" xfId="0" applyFont="1" applyBorder="1" applyAlignment="1" applyProtection="1">
      <alignment horizontal="left" wrapText="1"/>
      <protection locked="0"/>
    </xf>
    <xf numFmtId="0" fontId="1" fillId="0" borderId="1" xfId="0" applyFont="1" applyBorder="1" applyAlignment="1">
      <alignment horizontal="left" wrapText="1"/>
    </xf>
    <xf numFmtId="0" fontId="1" fillId="3" borderId="6"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7" xfId="0" applyFont="1" applyFill="1" applyBorder="1" applyAlignment="1">
      <alignment horizontal="left" vertical="center" wrapText="1"/>
    </xf>
    <xf numFmtId="9" fontId="1" fillId="7" borderId="6" xfId="1" applyFont="1" applyFill="1" applyBorder="1" applyAlignment="1" applyProtection="1">
      <alignment horizontal="center" vertical="center" wrapText="1"/>
      <protection locked="0" hidden="1"/>
    </xf>
    <xf numFmtId="9" fontId="1" fillId="7" borderId="11" xfId="1" applyFont="1" applyFill="1" applyBorder="1" applyAlignment="1" applyProtection="1">
      <alignment horizontal="center" vertical="center" wrapText="1"/>
      <protection locked="0" hidden="1"/>
    </xf>
    <xf numFmtId="9" fontId="1" fillId="7" borderId="7" xfId="1" applyFont="1" applyFill="1" applyBorder="1" applyAlignment="1" applyProtection="1">
      <alignment horizontal="center" vertical="center" wrapText="1"/>
      <protection locked="0" hidden="1"/>
    </xf>
  </cellXfs>
  <cellStyles count="6">
    <cellStyle name="Hyperlink" xfId="2" xr:uid="{00000000-000B-0000-0000-000008000000}"/>
    <cellStyle name="Normal" xfId="0" builtinId="0"/>
    <cellStyle name="Normal 2" xfId="3" xr:uid="{B43F8D5B-2379-4794-9B88-8BB2AB3A476A}"/>
    <cellStyle name="Normal 3" xfId="5" xr:uid="{BED9D6F5-7A60-4550-A9CC-0EE67A9CBA94}"/>
    <cellStyle name="Porcentagem" xfId="1" builtinId="5"/>
    <cellStyle name="Vírgula 2" xfId="4" xr:uid="{5749D756-6BBD-4B18-9BE7-6A1AA29D82E9}"/>
  </cellStyles>
  <dxfs count="9">
    <dxf>
      <fill>
        <patternFill>
          <bgColor theme="8" tint="0.39994506668294322"/>
        </patternFill>
      </fill>
    </dxf>
    <dxf>
      <font>
        <color rgb="FF9C0006"/>
      </font>
      <fill>
        <patternFill>
          <bgColor rgb="FFFFC7CE"/>
        </patternFill>
      </fill>
    </dxf>
    <dxf>
      <fill>
        <patternFill>
          <bgColor theme="0" tint="-0.14996795556505021"/>
        </patternFill>
      </fill>
    </dxf>
    <dxf>
      <fill>
        <patternFill>
          <bgColor theme="8" tint="0.39994506668294322"/>
        </patternFill>
      </fill>
    </dxf>
    <dxf>
      <font>
        <color theme="1" tint="0.34998626667073579"/>
      </font>
      <fill>
        <patternFill>
          <bgColor theme="0" tint="-4.9989318521683403E-2"/>
        </patternFill>
      </fill>
    </dxf>
    <dxf>
      <fill>
        <patternFill>
          <bgColor theme="7" tint="0.59996337778862885"/>
        </patternFill>
      </fill>
    </dxf>
    <dxf>
      <fill>
        <patternFill>
          <bgColor theme="0" tint="-4.9989318521683403E-2"/>
        </patternFill>
      </fill>
    </dxf>
    <dxf>
      <fill>
        <patternFill>
          <bgColor theme="0" tint="-0.34998626667073579"/>
        </patternFill>
      </fill>
    </dxf>
    <dxf>
      <font>
        <color theme="1"/>
      </font>
      <fill>
        <patternFill>
          <bgColor theme="0" tint="-0.34998626667073579"/>
        </patternFill>
      </fill>
    </dxf>
  </dxfs>
  <tableStyles count="0" defaultTableStyle="TableStyleMedium2" defaultPivotStyle="PivotStyleLight16"/>
  <colors>
    <mruColors>
      <color rgb="FF005051"/>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259081</xdr:colOff>
      <xdr:row>0</xdr:row>
      <xdr:rowOff>70485</xdr:rowOff>
    </xdr:from>
    <xdr:to>
      <xdr:col>0</xdr:col>
      <xdr:colOff>5379721</xdr:colOff>
      <xdr:row>0</xdr:row>
      <xdr:rowOff>850020</xdr:rowOff>
    </xdr:to>
    <xdr:pic>
      <xdr:nvPicPr>
        <xdr:cNvPr id="2" name="Imagem 1" descr="Texto&#10;&#10;Descrição gerada automaticamente">
          <a:extLst>
            <a:ext uri="{FF2B5EF4-FFF2-40B4-BE49-F238E27FC236}">
              <a16:creationId xmlns:a16="http://schemas.microsoft.com/office/drawing/2014/main" id="{7979D0A5-E647-4A2F-B92F-D57B0751B9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081" y="70485"/>
          <a:ext cx="5120640" cy="779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561975</xdr:colOff>
      <xdr:row>0</xdr:row>
      <xdr:rowOff>0</xdr:rowOff>
    </xdr:from>
    <xdr:to>
      <xdr:col>10</xdr:col>
      <xdr:colOff>427990</xdr:colOff>
      <xdr:row>0</xdr:row>
      <xdr:rowOff>881380</xdr:rowOff>
    </xdr:to>
    <xdr:pic>
      <xdr:nvPicPr>
        <xdr:cNvPr id="2" name="Imagem 1" descr="Texto&#10;&#10;Descrição gerada automaticamente">
          <a:extLst>
            <a:ext uri="{FF2B5EF4-FFF2-40B4-BE49-F238E27FC236}">
              <a16:creationId xmlns:a16="http://schemas.microsoft.com/office/drawing/2014/main" id="{3E75722C-496E-4E21-BF85-20EC1F336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5475" y="0"/>
          <a:ext cx="5761990" cy="881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0"/>
  <sheetViews>
    <sheetView tabSelected="1" topLeftCell="A6" zoomScale="130" zoomScaleNormal="130" workbookViewId="0">
      <selection activeCell="A17" sqref="A17"/>
    </sheetView>
  </sheetViews>
  <sheetFormatPr defaultColWidth="8.85546875" defaultRowHeight="11.25" x14ac:dyDescent="0.15"/>
  <cols>
    <col min="1" max="1" width="113.7109375" style="2" customWidth="1"/>
    <col min="2" max="16384" width="8.85546875" style="1"/>
  </cols>
  <sheetData>
    <row r="1" spans="1:1" s="2" customFormat="1" ht="75" customHeight="1" x14ac:dyDescent="0.15"/>
    <row r="2" spans="1:1" ht="17.45" customHeight="1" x14ac:dyDescent="0.15">
      <c r="A2" s="3" t="s">
        <v>0</v>
      </c>
    </row>
    <row r="3" spans="1:1" ht="33.75" x14ac:dyDescent="0.15">
      <c r="A3" s="10" t="s">
        <v>1</v>
      </c>
    </row>
    <row r="5" spans="1:1" ht="15" customHeight="1" x14ac:dyDescent="0.15">
      <c r="A5" s="4" t="s">
        <v>2</v>
      </c>
    </row>
    <row r="6" spans="1:1" ht="33" customHeight="1" x14ac:dyDescent="0.15">
      <c r="A6" s="5" t="s">
        <v>3</v>
      </c>
    </row>
    <row r="7" spans="1:1" ht="25.5" customHeight="1" x14ac:dyDescent="0.15">
      <c r="A7" s="5" t="s">
        <v>4</v>
      </c>
    </row>
    <row r="8" spans="1:1" ht="15" customHeight="1" x14ac:dyDescent="0.15">
      <c r="A8" s="4" t="s">
        <v>5</v>
      </c>
    </row>
    <row r="9" spans="1:1" ht="22.5" x14ac:dyDescent="0.15">
      <c r="A9" s="10" t="s">
        <v>6</v>
      </c>
    </row>
    <row r="10" spans="1:1" ht="33.75" x14ac:dyDescent="0.15">
      <c r="A10" s="10" t="s">
        <v>7</v>
      </c>
    </row>
    <row r="11" spans="1:1" ht="22.5" x14ac:dyDescent="0.15">
      <c r="A11" s="2" t="s">
        <v>8</v>
      </c>
    </row>
    <row r="13" spans="1:1" ht="15" customHeight="1" x14ac:dyDescent="0.15">
      <c r="A13" s="4" t="s">
        <v>9</v>
      </c>
    </row>
    <row r="14" spans="1:1" x14ac:dyDescent="0.15">
      <c r="A14" s="9" t="s">
        <v>10</v>
      </c>
    </row>
    <row r="15" spans="1:1" x14ac:dyDescent="0.15">
      <c r="A15" s="6" t="s">
        <v>11</v>
      </c>
    </row>
    <row r="16" spans="1:1" x14ac:dyDescent="0.15">
      <c r="A16" s="6" t="s">
        <v>12</v>
      </c>
    </row>
    <row r="17" spans="1:1" x14ac:dyDescent="0.15">
      <c r="A17" s="6" t="s">
        <v>13</v>
      </c>
    </row>
    <row r="18" spans="1:1" x14ac:dyDescent="0.15">
      <c r="A18" s="6" t="s">
        <v>14</v>
      </c>
    </row>
    <row r="19" spans="1:1" ht="22.5" x14ac:dyDescent="0.15">
      <c r="A19" s="6" t="s">
        <v>15</v>
      </c>
    </row>
    <row r="20" spans="1:1" x14ac:dyDescent="0.15">
      <c r="A20" s="7" t="s">
        <v>16</v>
      </c>
    </row>
  </sheetData>
  <sheetProtection algorithmName="SHA-512" hashValue="RWN4u3MmSFZQVyXZ4qIYEnotacn+g2w8tfGGSKTJSHjxL3z5U7bQMHb1O70b7fgLtfErQwTFjBPg90aeVJcBkQ==" saltValue="lIRo/9oidrkRKa2b7TunAA==" spinCount="100000" sheet="1" objects="1" scenarios="1"/>
  <pageMargins left="0.511811024" right="0.511811024" top="0.78740157499999996" bottom="0.78740157499999996" header="0.31496062000000002" footer="0.31496062000000002"/>
  <pageSetup paperSize="9"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E025-85C5-4C45-94D2-DE54FFF48872}">
  <dimension ref="A1:P7"/>
  <sheetViews>
    <sheetView workbookViewId="0">
      <selection activeCell="L5" sqref="L5"/>
    </sheetView>
  </sheetViews>
  <sheetFormatPr defaultColWidth="8.85546875" defaultRowHeight="15" x14ac:dyDescent="0.25"/>
  <cols>
    <col min="5" max="5" width="11.140625" bestFit="1" customWidth="1"/>
    <col min="9" max="9" width="13.28515625" bestFit="1" customWidth="1"/>
    <col min="11" max="11" width="17.7109375" bestFit="1" customWidth="1"/>
    <col min="12" max="12" width="18.28515625" customWidth="1"/>
    <col min="13" max="13" width="20.42578125" customWidth="1"/>
    <col min="14" max="14" width="37.7109375" customWidth="1"/>
    <col min="15" max="15" width="9.42578125" bestFit="1" customWidth="1"/>
  </cols>
  <sheetData>
    <row r="1" spans="1:16" ht="22.5" x14ac:dyDescent="0.25">
      <c r="I1" s="16" t="s">
        <v>17</v>
      </c>
      <c r="K1" s="15" t="s">
        <v>18</v>
      </c>
      <c r="L1" s="15" t="s">
        <v>19</v>
      </c>
      <c r="M1" s="15" t="s">
        <v>20</v>
      </c>
      <c r="N1" s="15" t="s">
        <v>21</v>
      </c>
      <c r="O1" s="15" t="s">
        <v>22</v>
      </c>
      <c r="P1" s="2"/>
    </row>
    <row r="2" spans="1:16" x14ac:dyDescent="0.25">
      <c r="A2" t="s">
        <v>23</v>
      </c>
      <c r="C2" t="s">
        <v>23</v>
      </c>
      <c r="E2" t="s">
        <v>24</v>
      </c>
      <c r="G2" t="s">
        <v>25</v>
      </c>
      <c r="I2" s="11"/>
      <c r="K2" s="14" t="s">
        <v>26</v>
      </c>
      <c r="L2" s="14" t="s">
        <v>27</v>
      </c>
      <c r="M2" s="14" t="s">
        <v>28</v>
      </c>
      <c r="N2" s="14" t="str">
        <f>K2&amp;L2&amp;M2</f>
        <v>CoreNãoNão avaliado</v>
      </c>
      <c r="O2" s="14" t="s">
        <v>29</v>
      </c>
      <c r="P2" s="2"/>
    </row>
    <row r="3" spans="1:16" x14ac:dyDescent="0.25">
      <c r="A3" t="s">
        <v>30</v>
      </c>
      <c r="C3" t="s">
        <v>31</v>
      </c>
      <c r="E3" t="s">
        <v>32</v>
      </c>
      <c r="G3" t="s">
        <v>27</v>
      </c>
      <c r="I3" s="11" t="s">
        <v>33</v>
      </c>
      <c r="K3" s="14" t="s">
        <v>26</v>
      </c>
      <c r="L3" s="14" t="s">
        <v>25</v>
      </c>
      <c r="M3" s="14" t="s">
        <v>33</v>
      </c>
      <c r="N3" s="14" t="str">
        <f t="shared" ref="N3:N7" si="0">K3&amp;L3&amp;M3</f>
        <v>CoreSimAprovado</v>
      </c>
      <c r="O3" s="14" t="s">
        <v>34</v>
      </c>
      <c r="P3" s="2"/>
    </row>
    <row r="4" spans="1:16" x14ac:dyDescent="0.25">
      <c r="A4" t="s">
        <v>35</v>
      </c>
      <c r="I4" s="11" t="s">
        <v>36</v>
      </c>
      <c r="K4" s="14" t="s">
        <v>26</v>
      </c>
      <c r="L4" s="14" t="s">
        <v>25</v>
      </c>
      <c r="M4" s="14" t="s">
        <v>36</v>
      </c>
      <c r="N4" s="14" t="str">
        <f t="shared" si="0"/>
        <v>CoreSimRejeitado</v>
      </c>
      <c r="O4" s="14" t="s">
        <v>37</v>
      </c>
      <c r="P4" s="1"/>
    </row>
    <row r="5" spans="1:16" x14ac:dyDescent="0.25">
      <c r="I5" s="11" t="s">
        <v>28</v>
      </c>
      <c r="K5" s="14" t="s">
        <v>18</v>
      </c>
      <c r="L5" s="14" t="s">
        <v>27</v>
      </c>
      <c r="M5" s="14" t="s">
        <v>28</v>
      </c>
      <c r="N5" s="14" t="str">
        <f t="shared" si="0"/>
        <v>Core ou customizávelNãoNão avaliado</v>
      </c>
      <c r="O5" s="14" t="s">
        <v>29</v>
      </c>
      <c r="P5" s="1"/>
    </row>
    <row r="6" spans="1:16" x14ac:dyDescent="0.25">
      <c r="K6" s="14" t="s">
        <v>18</v>
      </c>
      <c r="L6" s="14" t="s">
        <v>25</v>
      </c>
      <c r="M6" s="14" t="s">
        <v>33</v>
      </c>
      <c r="N6" s="14" t="str">
        <f t="shared" si="0"/>
        <v>Core ou customizávelSimAprovado</v>
      </c>
      <c r="O6" s="14">
        <v>1</v>
      </c>
      <c r="P6" s="1" t="s">
        <v>38</v>
      </c>
    </row>
    <row r="7" spans="1:16" x14ac:dyDescent="0.25">
      <c r="K7" s="14" t="s">
        <v>18</v>
      </c>
      <c r="L7" s="14" t="s">
        <v>25</v>
      </c>
      <c r="M7" s="14" t="s">
        <v>36</v>
      </c>
      <c r="N7" s="14" t="str">
        <f t="shared" si="0"/>
        <v>Core ou customizávelSimRejeitado</v>
      </c>
      <c r="O7" s="14">
        <v>0</v>
      </c>
      <c r="P7" s="12" t="s">
        <v>39</v>
      </c>
    </row>
  </sheetData>
  <conditionalFormatting sqref="K1:O1">
    <cfRule type="expression" dxfId="8" priority="2">
      <formula>$H1="Não"</formula>
    </cfRule>
  </conditionalFormatting>
  <conditionalFormatting sqref="O1">
    <cfRule type="expression" dxfId="7" priority="1">
      <formula>AND($H1="Sim",$G1="Core")</formula>
    </cfRule>
  </conditionalFormatting>
  <pageMargins left="0.511811024" right="0.511811024" top="0.78740157499999996" bottom="0.78740157499999996" header="0.31496062000000002" footer="0.31496062000000002"/>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F2EC-EEBD-4120-B5C6-AD22A54ECCF9}">
  <sheetPr>
    <pageSetUpPr fitToPage="1"/>
  </sheetPr>
  <dimension ref="A1:FF637"/>
  <sheetViews>
    <sheetView showGridLines="0" zoomScale="90" zoomScaleNormal="90" workbookViewId="0">
      <pane ySplit="5" topLeftCell="A6" activePane="bottomLeft" state="frozen"/>
      <selection pane="bottomLeft" activeCell="FG9" sqref="FG9"/>
    </sheetView>
  </sheetViews>
  <sheetFormatPr defaultColWidth="9.140625" defaultRowHeight="11.25" zeroHeight="1" x14ac:dyDescent="0.15"/>
  <cols>
    <col min="1" max="4" width="4.28515625" style="1" customWidth="1"/>
    <col min="5" max="5" width="18.140625" style="1" customWidth="1"/>
    <col min="6" max="6" width="15.42578125" style="1" customWidth="1"/>
    <col min="7" max="7" width="45.7109375" style="1" customWidth="1"/>
    <col min="8" max="8" width="11.42578125" style="1" customWidth="1"/>
    <col min="9" max="9" width="14.42578125" style="1" customWidth="1"/>
    <col min="10" max="10" width="12.42578125" style="1" customWidth="1"/>
    <col min="11" max="11" width="21.42578125" style="1" customWidth="1"/>
    <col min="12" max="12" width="9.42578125" style="1" customWidth="1"/>
    <col min="13" max="13" width="15.140625" style="2" customWidth="1"/>
    <col min="14" max="14" width="14.42578125" style="17" customWidth="1"/>
    <col min="15" max="15" width="13.7109375" style="17" customWidth="1"/>
    <col min="16" max="16" width="2.42578125" style="17" hidden="1" customWidth="1"/>
    <col min="17" max="21" width="9.140625" style="1" hidden="1" customWidth="1"/>
    <col min="22" max="22" width="9.85546875" style="1" hidden="1" customWidth="1"/>
    <col min="23" max="161" width="0" style="1" hidden="1" customWidth="1"/>
    <col min="162" max="162" width="21.85546875" style="1" customWidth="1"/>
    <col min="163" max="16384" width="9.140625" style="1"/>
  </cols>
  <sheetData>
    <row r="1" spans="1:162" ht="14.25" customHeight="1" x14ac:dyDescent="0.15">
      <c r="A1" s="30" t="s">
        <v>40</v>
      </c>
      <c r="B1" s="30"/>
      <c r="C1" s="30"/>
      <c r="D1" s="30"/>
      <c r="E1" s="30"/>
      <c r="F1" s="30"/>
      <c r="G1" s="30"/>
      <c r="H1" s="30"/>
      <c r="I1" s="30"/>
      <c r="J1" s="30"/>
      <c r="K1" s="30"/>
      <c r="L1" s="30"/>
      <c r="M1" s="30"/>
      <c r="N1" s="31"/>
      <c r="O1" s="30"/>
      <c r="Q1" s="17"/>
      <c r="R1" s="17"/>
      <c r="S1" s="17"/>
      <c r="T1" s="17"/>
    </row>
    <row r="2" spans="1:162" x14ac:dyDescent="0.15">
      <c r="A2" s="2"/>
      <c r="B2" s="2"/>
      <c r="C2" s="2"/>
      <c r="D2" s="2"/>
      <c r="E2" s="2"/>
      <c r="F2" s="2"/>
      <c r="G2" s="2"/>
      <c r="H2" s="2"/>
      <c r="I2" s="2"/>
      <c r="J2" s="49">
        <f>SUBTOTAL(3,$J$6:$J$637)</f>
        <v>631</v>
      </c>
      <c r="K2" s="2"/>
      <c r="N2" s="1"/>
      <c r="O2" s="50">
        <f>SUBTOTAL(9,O6:O636)</f>
        <v>0</v>
      </c>
      <c r="Q2" s="17"/>
      <c r="R2" s="17"/>
      <c r="S2" s="17"/>
      <c r="T2" s="17"/>
    </row>
    <row r="3" spans="1:162" s="2" customFormat="1" ht="26.65" customHeight="1" x14ac:dyDescent="0.15">
      <c r="A3" s="62" t="s">
        <v>41</v>
      </c>
      <c r="B3" s="63"/>
      <c r="C3" s="63"/>
      <c r="D3" s="64"/>
      <c r="E3" s="69" t="s">
        <v>42</v>
      </c>
      <c r="F3" s="69"/>
      <c r="G3" s="69"/>
      <c r="H3" s="69"/>
      <c r="I3" s="69"/>
      <c r="J3" s="69"/>
      <c r="K3" s="69"/>
      <c r="L3" s="69"/>
      <c r="M3" s="69"/>
      <c r="N3" s="69"/>
      <c r="O3" s="69"/>
      <c r="P3" s="18"/>
      <c r="Q3" s="18"/>
      <c r="R3" s="18"/>
      <c r="S3" s="18"/>
      <c r="T3" s="18"/>
    </row>
    <row r="4" spans="1:162" s="2" customFormat="1" ht="18.75" customHeight="1" x14ac:dyDescent="0.15">
      <c r="A4" s="32"/>
      <c r="B4" s="32"/>
      <c r="C4" s="32"/>
      <c r="D4" s="32"/>
      <c r="E4" s="51"/>
      <c r="F4" s="51"/>
      <c r="G4" s="51"/>
      <c r="H4" s="51"/>
      <c r="I4" s="65" t="s">
        <v>43</v>
      </c>
      <c r="J4" s="65"/>
      <c r="K4" s="66"/>
      <c r="L4" s="67" t="s">
        <v>44</v>
      </c>
      <c r="M4" s="68"/>
      <c r="N4" s="52"/>
      <c r="O4" s="51"/>
      <c r="P4" s="18"/>
    </row>
    <row r="5" spans="1:162" s="2" customFormat="1" ht="33.75" x14ac:dyDescent="0.15">
      <c r="A5" s="33" t="s">
        <v>45</v>
      </c>
      <c r="B5" s="33" t="s">
        <v>46</v>
      </c>
      <c r="C5" s="33" t="s">
        <v>47</v>
      </c>
      <c r="D5" s="33" t="s">
        <v>48</v>
      </c>
      <c r="E5" s="33" t="s">
        <v>49</v>
      </c>
      <c r="F5" s="33" t="s">
        <v>50</v>
      </c>
      <c r="G5" s="33" t="s">
        <v>51</v>
      </c>
      <c r="H5" s="33" t="s">
        <v>52</v>
      </c>
      <c r="I5" s="27" t="s">
        <v>18</v>
      </c>
      <c r="J5" s="27" t="s">
        <v>19</v>
      </c>
      <c r="K5" s="45" t="s">
        <v>53</v>
      </c>
      <c r="L5" s="46" t="s">
        <v>54</v>
      </c>
      <c r="M5" s="47" t="s">
        <v>55</v>
      </c>
      <c r="N5" s="37" t="s">
        <v>20</v>
      </c>
      <c r="O5" s="33" t="s">
        <v>56</v>
      </c>
      <c r="P5" s="18"/>
    </row>
    <row r="6" spans="1:162" ht="22.5" x14ac:dyDescent="0.15">
      <c r="A6" s="26">
        <v>1</v>
      </c>
      <c r="B6" s="26">
        <v>1</v>
      </c>
      <c r="C6" s="26"/>
      <c r="D6" s="26"/>
      <c r="E6" s="25" t="s">
        <v>57</v>
      </c>
      <c r="F6" s="25" t="s">
        <v>58</v>
      </c>
      <c r="G6" s="25" t="s">
        <v>59</v>
      </c>
      <c r="H6" s="25" t="s">
        <v>24</v>
      </c>
      <c r="I6" s="25" t="s">
        <v>18</v>
      </c>
      <c r="J6" s="25" t="s">
        <v>27</v>
      </c>
      <c r="K6" s="38"/>
      <c r="L6" s="55" t="s">
        <v>25</v>
      </c>
      <c r="M6" s="56" t="s">
        <v>23</v>
      </c>
      <c r="N6" s="42" t="str">
        <f>IF($J6="Não","Não avaliado","??")</f>
        <v>Não avaliado</v>
      </c>
      <c r="O6" s="34" t="str">
        <f>IF($N6="","A definir",VLOOKUP($I6&amp;$J6&amp;$N6,tb_aux!$N$2:$O$7,2,0))</f>
        <v>-</v>
      </c>
      <c r="Q6" s="12" t="s">
        <v>60</v>
      </c>
      <c r="R6" s="1" t="str">
        <f t="shared" ref="R6:R70" si="0">IF(AND(Q7="sub item",Q6="item"),"fórmula","")</f>
        <v/>
      </c>
      <c r="FF6" s="61"/>
    </row>
    <row r="7" spans="1:162" ht="78.75" x14ac:dyDescent="0.15">
      <c r="A7" s="19">
        <v>1</v>
      </c>
      <c r="B7" s="19">
        <v>2</v>
      </c>
      <c r="C7" s="19"/>
      <c r="D7" s="19"/>
      <c r="E7" s="8" t="s">
        <v>57</v>
      </c>
      <c r="F7" s="8" t="s">
        <v>61</v>
      </c>
      <c r="G7" s="8" t="s">
        <v>62</v>
      </c>
      <c r="H7" s="8" t="s">
        <v>24</v>
      </c>
      <c r="I7" s="8" t="s">
        <v>26</v>
      </c>
      <c r="J7" s="8" t="s">
        <v>25</v>
      </c>
      <c r="K7" s="39"/>
      <c r="L7" s="57" t="s">
        <v>25</v>
      </c>
      <c r="M7" s="58" t="s">
        <v>23</v>
      </c>
      <c r="N7" s="54"/>
      <c r="O7" s="35" t="str">
        <f>IF($N7="","A definir",VLOOKUP($I7&amp;$J7&amp;$N7,tb_aux!$N$2:$O$7,2,0))</f>
        <v>A definir</v>
      </c>
      <c r="Q7" s="12" t="s">
        <v>60</v>
      </c>
      <c r="R7" s="1" t="str">
        <f t="shared" si="0"/>
        <v/>
      </c>
      <c r="FF7" s="61"/>
    </row>
    <row r="8" spans="1:162" ht="45" x14ac:dyDescent="0.15">
      <c r="A8" s="19">
        <v>1</v>
      </c>
      <c r="B8" s="19">
        <v>3</v>
      </c>
      <c r="C8" s="19"/>
      <c r="D8" s="19"/>
      <c r="E8" s="8" t="s">
        <v>57</v>
      </c>
      <c r="F8" s="8" t="s">
        <v>61</v>
      </c>
      <c r="G8" s="20" t="str">
        <f>_xlfn.CONCAT("Não serão aceitas, para fins de atendimento de requisitos, integrações com soluções de outros fornecedores além das previstas na seção ", A612, " (", E612,").")</f>
        <v>Não serão aceitas, para fins de atendimento de requisitos, integrações com soluções de outros fornecedores além das previstas na seção 23 (INTEGRAÇÃO COM OUTRAS FERRAMENTAS).</v>
      </c>
      <c r="H8" s="8" t="s">
        <v>24</v>
      </c>
      <c r="I8" s="8" t="s">
        <v>26</v>
      </c>
      <c r="J8" s="8" t="s">
        <v>25</v>
      </c>
      <c r="K8" s="39"/>
      <c r="L8" s="57" t="s">
        <v>25</v>
      </c>
      <c r="M8" s="58" t="s">
        <v>23</v>
      </c>
      <c r="N8" s="54"/>
      <c r="O8" s="35" t="str">
        <f>IF($N8="","A definir",VLOOKUP($I8&amp;$J8&amp;$N8,tb_aux!$N$2:$O$7,2,0))</f>
        <v>A definir</v>
      </c>
      <c r="Q8" s="12" t="s">
        <v>60</v>
      </c>
      <c r="R8" s="1" t="str">
        <f t="shared" si="0"/>
        <v/>
      </c>
      <c r="FF8" s="61"/>
    </row>
    <row r="9" spans="1:162" ht="45" x14ac:dyDescent="0.15">
      <c r="A9" s="19">
        <v>1</v>
      </c>
      <c r="B9" s="19">
        <v>4</v>
      </c>
      <c r="C9" s="19"/>
      <c r="D9" s="19"/>
      <c r="E9" s="8" t="s">
        <v>57</v>
      </c>
      <c r="F9" s="8" t="s">
        <v>63</v>
      </c>
      <c r="G9" s="8" t="s">
        <v>64</v>
      </c>
      <c r="H9" s="8" t="s">
        <v>32</v>
      </c>
      <c r="I9" s="8" t="s">
        <v>18</v>
      </c>
      <c r="J9" s="8" t="s">
        <v>27</v>
      </c>
      <c r="K9" s="39"/>
      <c r="L9" s="57" t="s">
        <v>27</v>
      </c>
      <c r="M9" s="58"/>
      <c r="N9" s="43" t="str">
        <f>IF($J9="Não","Não avaliado","??")</f>
        <v>Não avaliado</v>
      </c>
      <c r="O9" s="35" t="str">
        <f>IF($N9="","A definir",VLOOKUP($I9&amp;$J9&amp;$N9,tb_aux!$N$2:$O$7,2,0))</f>
        <v>-</v>
      </c>
      <c r="Q9" s="12" t="s">
        <v>60</v>
      </c>
      <c r="R9" s="1" t="str">
        <f t="shared" si="0"/>
        <v/>
      </c>
      <c r="FF9" s="61"/>
    </row>
    <row r="10" spans="1:162" ht="90" x14ac:dyDescent="0.15">
      <c r="A10" s="19">
        <v>1</v>
      </c>
      <c r="B10" s="19">
        <v>5</v>
      </c>
      <c r="C10" s="19"/>
      <c r="D10" s="19"/>
      <c r="E10" s="8" t="s">
        <v>57</v>
      </c>
      <c r="F10" s="8" t="s">
        <v>63</v>
      </c>
      <c r="G10" s="21" t="s">
        <v>65</v>
      </c>
      <c r="H10" s="8" t="s">
        <v>24</v>
      </c>
      <c r="I10" s="8" t="s">
        <v>26</v>
      </c>
      <c r="J10" s="8" t="s">
        <v>25</v>
      </c>
      <c r="K10" s="39"/>
      <c r="L10" s="57" t="s">
        <v>25</v>
      </c>
      <c r="M10" s="58" t="s">
        <v>23</v>
      </c>
      <c r="N10" s="54"/>
      <c r="O10" s="35" t="str">
        <f>IF($N10="","A definir",VLOOKUP($I10&amp;$J10&amp;$N10,tb_aux!$N$2:$O$7,2,0))</f>
        <v>A definir</v>
      </c>
      <c r="Q10" s="12" t="s">
        <v>60</v>
      </c>
      <c r="R10" s="1" t="str">
        <f t="shared" si="0"/>
        <v/>
      </c>
      <c r="S10" s="12"/>
      <c r="T10" s="13"/>
      <c r="U10" s="12"/>
      <c r="V10" s="12"/>
      <c r="FF10" s="61"/>
    </row>
    <row r="11" spans="1:162" ht="33.75" x14ac:dyDescent="0.15">
      <c r="A11" s="19">
        <v>1</v>
      </c>
      <c r="B11" s="19">
        <v>6</v>
      </c>
      <c r="C11" s="19"/>
      <c r="D11" s="19"/>
      <c r="E11" s="8" t="s">
        <v>57</v>
      </c>
      <c r="F11" s="8" t="s">
        <v>63</v>
      </c>
      <c r="G11" s="20" t="s">
        <v>66</v>
      </c>
      <c r="H11" s="8" t="s">
        <v>24</v>
      </c>
      <c r="I11" s="8" t="s">
        <v>26</v>
      </c>
      <c r="J11" s="8" t="s">
        <v>25</v>
      </c>
      <c r="K11" s="39"/>
      <c r="L11" s="57" t="s">
        <v>25</v>
      </c>
      <c r="M11" s="58" t="s">
        <v>23</v>
      </c>
      <c r="N11" s="54"/>
      <c r="O11" s="35" t="str">
        <f>IF($N11="","A definir",VLOOKUP($I11&amp;$J11&amp;$N11,tb_aux!$N$2:$O$7,2,0))</f>
        <v>A definir</v>
      </c>
      <c r="Q11" s="12" t="s">
        <v>60</v>
      </c>
      <c r="R11" s="1" t="str">
        <f t="shared" si="0"/>
        <v/>
      </c>
      <c r="FF11" s="61"/>
    </row>
    <row r="12" spans="1:162" ht="33.75" x14ac:dyDescent="0.15">
      <c r="A12" s="19">
        <v>1</v>
      </c>
      <c r="B12" s="19">
        <v>7</v>
      </c>
      <c r="C12" s="19"/>
      <c r="D12" s="19"/>
      <c r="E12" s="8" t="s">
        <v>57</v>
      </c>
      <c r="F12" s="8" t="s">
        <v>67</v>
      </c>
      <c r="G12" s="8" t="s">
        <v>68</v>
      </c>
      <c r="H12" s="8" t="s">
        <v>32</v>
      </c>
      <c r="I12" s="8" t="s">
        <v>18</v>
      </c>
      <c r="J12" s="8" t="s">
        <v>27</v>
      </c>
      <c r="K12" s="39"/>
      <c r="L12" s="57" t="s">
        <v>25</v>
      </c>
      <c r="M12" s="58" t="s">
        <v>31</v>
      </c>
      <c r="N12" s="43" t="s">
        <v>28</v>
      </c>
      <c r="O12" s="35" t="str">
        <f>IF($N12="","A definir",VLOOKUP($I12&amp;$J12&amp;$N12,tb_aux!$N$2:$O$7,2,0))</f>
        <v>-</v>
      </c>
      <c r="Q12" s="12" t="s">
        <v>60</v>
      </c>
      <c r="R12" s="1" t="str">
        <f t="shared" si="0"/>
        <v/>
      </c>
      <c r="FF12" s="61"/>
    </row>
    <row r="13" spans="1:162" ht="67.5" x14ac:dyDescent="0.15">
      <c r="A13" s="19">
        <v>1</v>
      </c>
      <c r="B13" s="19">
        <v>8</v>
      </c>
      <c r="C13" s="19"/>
      <c r="D13" s="19"/>
      <c r="E13" s="8" t="s">
        <v>57</v>
      </c>
      <c r="F13" s="8" t="s">
        <v>69</v>
      </c>
      <c r="G13" s="8" t="s">
        <v>70</v>
      </c>
      <c r="H13" s="8" t="s">
        <v>32</v>
      </c>
      <c r="I13" s="8" t="s">
        <v>18</v>
      </c>
      <c r="J13" s="8" t="s">
        <v>27</v>
      </c>
      <c r="K13" s="39"/>
      <c r="L13" s="57" t="s">
        <v>25</v>
      </c>
      <c r="M13" s="58" t="s">
        <v>23</v>
      </c>
      <c r="N13" s="43" t="s">
        <v>28</v>
      </c>
      <c r="O13" s="35" t="str">
        <f>IF($N13="","A definir",VLOOKUP($I13&amp;$J13&amp;$N13,tb_aux!$N$2:$O$7,2,0))</f>
        <v>-</v>
      </c>
      <c r="Q13" s="12" t="s">
        <v>60</v>
      </c>
      <c r="R13" s="1" t="str">
        <f t="shared" si="0"/>
        <v/>
      </c>
      <c r="FF13" s="61"/>
    </row>
    <row r="14" spans="1:162" ht="22.5" x14ac:dyDescent="0.15">
      <c r="A14" s="19">
        <v>1</v>
      </c>
      <c r="B14" s="19">
        <v>9</v>
      </c>
      <c r="C14" s="19"/>
      <c r="D14" s="19"/>
      <c r="E14" s="8" t="s">
        <v>57</v>
      </c>
      <c r="F14" s="8" t="s">
        <v>69</v>
      </c>
      <c r="G14" s="8" t="s">
        <v>71</v>
      </c>
      <c r="H14" s="8" t="s">
        <v>24</v>
      </c>
      <c r="I14" s="8" t="s">
        <v>18</v>
      </c>
      <c r="J14" s="8" t="s">
        <v>25</v>
      </c>
      <c r="K14" s="39"/>
      <c r="L14" s="57" t="s">
        <v>25</v>
      </c>
      <c r="M14" s="58" t="s">
        <v>23</v>
      </c>
      <c r="N14" s="54"/>
      <c r="O14" s="35" t="str">
        <f>IF($N14="","A definir",VLOOKUP($I14&amp;$J14&amp;$N14,tb_aux!$N$2:$O$7,2,0))</f>
        <v>A definir</v>
      </c>
      <c r="Q14" s="12" t="s">
        <v>60</v>
      </c>
      <c r="R14" s="1" t="str">
        <f t="shared" si="0"/>
        <v/>
      </c>
      <c r="FF14" s="61"/>
    </row>
    <row r="15" spans="1:162" ht="56.25" x14ac:dyDescent="0.15">
      <c r="A15" s="19">
        <v>1</v>
      </c>
      <c r="B15" s="19">
        <v>10</v>
      </c>
      <c r="C15" s="19"/>
      <c r="D15" s="19"/>
      <c r="E15" s="8" t="s">
        <v>57</v>
      </c>
      <c r="F15" s="8" t="s">
        <v>72</v>
      </c>
      <c r="G15" s="8" t="s">
        <v>73</v>
      </c>
      <c r="H15" s="8" t="s">
        <v>24</v>
      </c>
      <c r="I15" s="8" t="s">
        <v>26</v>
      </c>
      <c r="J15" s="8" t="s">
        <v>25</v>
      </c>
      <c r="K15" s="39"/>
      <c r="L15" s="57" t="s">
        <v>25</v>
      </c>
      <c r="M15" s="58" t="s">
        <v>23</v>
      </c>
      <c r="N15" s="54"/>
      <c r="O15" s="35" t="str">
        <f>IF($N15="","A definir",VLOOKUP($I15&amp;$J15&amp;$N15,tb_aux!$N$2:$O$7,2,0))</f>
        <v>A definir</v>
      </c>
      <c r="Q15" s="12" t="s">
        <v>60</v>
      </c>
      <c r="R15" s="1" t="str">
        <f t="shared" si="0"/>
        <v/>
      </c>
      <c r="FF15" s="61"/>
    </row>
    <row r="16" spans="1:162" ht="45" x14ac:dyDescent="0.15">
      <c r="A16" s="19">
        <v>1</v>
      </c>
      <c r="B16" s="19">
        <v>11</v>
      </c>
      <c r="C16" s="19"/>
      <c r="D16" s="19"/>
      <c r="E16" s="8" t="s">
        <v>57</v>
      </c>
      <c r="F16" s="8" t="s">
        <v>74</v>
      </c>
      <c r="G16" s="21" t="s">
        <v>75</v>
      </c>
      <c r="H16" s="8" t="s">
        <v>24</v>
      </c>
      <c r="I16" s="8" t="s">
        <v>26</v>
      </c>
      <c r="J16" s="8" t="s">
        <v>25</v>
      </c>
      <c r="K16" s="39"/>
      <c r="L16" s="57" t="s">
        <v>25</v>
      </c>
      <c r="M16" s="58" t="s">
        <v>23</v>
      </c>
      <c r="N16" s="54"/>
      <c r="O16" s="35" t="str">
        <f>IF($N16="","A definir",VLOOKUP($I16&amp;$J16&amp;$N16,tb_aux!$N$2:$O$7,2,0))</f>
        <v>A definir</v>
      </c>
      <c r="Q16" s="12" t="s">
        <v>60</v>
      </c>
      <c r="R16" s="1" t="str">
        <f t="shared" si="0"/>
        <v/>
      </c>
      <c r="FF16" s="61"/>
    </row>
    <row r="17" spans="1:162" ht="56.25" x14ac:dyDescent="0.15">
      <c r="A17" s="19">
        <v>1</v>
      </c>
      <c r="B17" s="19">
        <v>12</v>
      </c>
      <c r="C17" s="19"/>
      <c r="D17" s="19"/>
      <c r="E17" s="8" t="s">
        <v>57</v>
      </c>
      <c r="F17" s="8" t="s">
        <v>74</v>
      </c>
      <c r="G17" s="20" t="s">
        <v>76</v>
      </c>
      <c r="H17" s="8" t="s">
        <v>24</v>
      </c>
      <c r="I17" s="8" t="s">
        <v>26</v>
      </c>
      <c r="J17" s="8" t="s">
        <v>25</v>
      </c>
      <c r="K17" s="39"/>
      <c r="L17" s="57" t="s">
        <v>25</v>
      </c>
      <c r="M17" s="58" t="s">
        <v>23</v>
      </c>
      <c r="N17" s="54"/>
      <c r="O17" s="35" t="str">
        <f>IF($N17="","A definir",VLOOKUP($I17&amp;$J17&amp;$N17,tb_aux!$N$2:$O$7,2,0))</f>
        <v>A definir</v>
      </c>
      <c r="Q17" s="12" t="s">
        <v>60</v>
      </c>
      <c r="R17" s="1" t="str">
        <f t="shared" si="0"/>
        <v/>
      </c>
      <c r="FF17" s="61"/>
    </row>
    <row r="18" spans="1:162" ht="67.5" x14ac:dyDescent="0.15">
      <c r="A18" s="19">
        <v>1</v>
      </c>
      <c r="B18" s="19">
        <v>13</v>
      </c>
      <c r="C18" s="19"/>
      <c r="D18" s="19"/>
      <c r="E18" s="8" t="s">
        <v>57</v>
      </c>
      <c r="F18" s="8" t="s">
        <v>74</v>
      </c>
      <c r="G18" s="8" t="s">
        <v>77</v>
      </c>
      <c r="H18" s="8" t="s">
        <v>24</v>
      </c>
      <c r="I18" s="8" t="s">
        <v>26</v>
      </c>
      <c r="J18" s="8" t="s">
        <v>25</v>
      </c>
      <c r="K18" s="39" t="s">
        <v>78</v>
      </c>
      <c r="L18" s="57" t="s">
        <v>25</v>
      </c>
      <c r="M18" s="58" t="s">
        <v>23</v>
      </c>
      <c r="N18" s="54"/>
      <c r="O18" s="35" t="str">
        <f>IF($N18="","A definir",VLOOKUP($I18&amp;$J18&amp;$N18,tb_aux!$N$2:$O$7,2,0))</f>
        <v>A definir</v>
      </c>
      <c r="Q18" s="12" t="s">
        <v>60</v>
      </c>
      <c r="R18" s="1" t="str">
        <f t="shared" si="0"/>
        <v/>
      </c>
      <c r="FF18" s="61"/>
    </row>
    <row r="19" spans="1:162" ht="45" x14ac:dyDescent="0.15">
      <c r="A19" s="19">
        <v>1</v>
      </c>
      <c r="B19" s="19">
        <v>14</v>
      </c>
      <c r="C19" s="19"/>
      <c r="D19" s="19"/>
      <c r="E19" s="8" t="s">
        <v>57</v>
      </c>
      <c r="F19" s="8" t="s">
        <v>79</v>
      </c>
      <c r="G19" s="8" t="s">
        <v>80</v>
      </c>
      <c r="H19" s="8" t="s">
        <v>24</v>
      </c>
      <c r="I19" s="8" t="s">
        <v>26</v>
      </c>
      <c r="J19" s="8" t="s">
        <v>25</v>
      </c>
      <c r="K19" s="39" t="s">
        <v>81</v>
      </c>
      <c r="L19" s="57" t="s">
        <v>25</v>
      </c>
      <c r="M19" s="58" t="s">
        <v>23</v>
      </c>
      <c r="N19" s="54"/>
      <c r="O19" s="35" t="str">
        <f>IF($N19="","A definir",VLOOKUP($I19&amp;$J19&amp;$N19,tb_aux!$N$2:$O$7,2,0))</f>
        <v>A definir</v>
      </c>
      <c r="Q19" s="12" t="s">
        <v>60</v>
      </c>
      <c r="R19" s="1" t="str">
        <f t="shared" si="0"/>
        <v/>
      </c>
      <c r="FF19" s="61"/>
    </row>
    <row r="20" spans="1:162" ht="45" x14ac:dyDescent="0.15">
      <c r="A20" s="19">
        <v>2</v>
      </c>
      <c r="B20" s="19">
        <v>1</v>
      </c>
      <c r="C20" s="19"/>
      <c r="D20" s="19"/>
      <c r="E20" s="8" t="s">
        <v>82</v>
      </c>
      <c r="F20" s="8" t="s">
        <v>83</v>
      </c>
      <c r="G20" s="21" t="s">
        <v>84</v>
      </c>
      <c r="H20" s="8" t="s">
        <v>24</v>
      </c>
      <c r="I20" s="8" t="s">
        <v>26</v>
      </c>
      <c r="J20" s="21" t="s">
        <v>25</v>
      </c>
      <c r="K20" s="39" t="s">
        <v>85</v>
      </c>
      <c r="L20" s="57" t="s">
        <v>25</v>
      </c>
      <c r="M20" s="58" t="s">
        <v>23</v>
      </c>
      <c r="N20" s="54"/>
      <c r="O20" s="35" t="str">
        <f>IF($N20="","A definir",VLOOKUP($I20&amp;$J20&amp;$N20,tb_aux!$N$2:$O$7,2,0))</f>
        <v>A definir</v>
      </c>
      <c r="Q20" s="12" t="s">
        <v>60</v>
      </c>
      <c r="R20" s="1" t="str">
        <f t="shared" si="0"/>
        <v/>
      </c>
      <c r="FF20" s="61"/>
    </row>
    <row r="21" spans="1:162" ht="45" x14ac:dyDescent="0.15">
      <c r="A21" s="19">
        <v>2</v>
      </c>
      <c r="B21" s="19">
        <v>2</v>
      </c>
      <c r="C21" s="19"/>
      <c r="D21" s="19"/>
      <c r="E21" s="8" t="s">
        <v>82</v>
      </c>
      <c r="F21" s="8" t="s">
        <v>83</v>
      </c>
      <c r="G21" s="20" t="s">
        <v>86</v>
      </c>
      <c r="H21" s="8" t="s">
        <v>24</v>
      </c>
      <c r="I21" s="8" t="s">
        <v>26</v>
      </c>
      <c r="J21" s="8" t="s">
        <v>25</v>
      </c>
      <c r="K21" s="39"/>
      <c r="L21" s="57" t="s">
        <v>25</v>
      </c>
      <c r="M21" s="58" t="s">
        <v>23</v>
      </c>
      <c r="N21" s="54"/>
      <c r="O21" s="35" t="str">
        <f>IF($N21="","A definir",VLOOKUP($I21&amp;$J21&amp;$N21,tb_aux!$N$2:$O$7,2,0))</f>
        <v>A definir</v>
      </c>
      <c r="Q21" s="12" t="s">
        <v>60</v>
      </c>
      <c r="R21" s="1" t="str">
        <f t="shared" si="0"/>
        <v/>
      </c>
      <c r="FF21" s="61"/>
    </row>
    <row r="22" spans="1:162" ht="33.75" x14ac:dyDescent="0.15">
      <c r="A22" s="19">
        <v>2</v>
      </c>
      <c r="B22" s="19">
        <v>3</v>
      </c>
      <c r="C22" s="19"/>
      <c r="D22" s="19"/>
      <c r="E22" s="8" t="s">
        <v>82</v>
      </c>
      <c r="F22" s="8" t="s">
        <v>83</v>
      </c>
      <c r="G22" s="8" t="s">
        <v>87</v>
      </c>
      <c r="H22" s="8" t="s">
        <v>24</v>
      </c>
      <c r="I22" s="8" t="s">
        <v>30</v>
      </c>
      <c r="J22" s="8" t="s">
        <v>25</v>
      </c>
      <c r="K22" s="39"/>
      <c r="L22" s="57" t="s">
        <v>25</v>
      </c>
      <c r="M22" s="58" t="s">
        <v>23</v>
      </c>
      <c r="N22" s="54"/>
      <c r="O22" s="35" t="str">
        <f>IF($N22="","A definir",VLOOKUP($I22&amp;$J22&amp;$N22,tb_aux!$N$2:$O$7,2,0))</f>
        <v>A definir</v>
      </c>
      <c r="Q22" s="12" t="s">
        <v>60</v>
      </c>
      <c r="R22" s="1" t="str">
        <f t="shared" si="0"/>
        <v/>
      </c>
      <c r="FF22" s="61"/>
    </row>
    <row r="23" spans="1:162" ht="56.25" x14ac:dyDescent="0.15">
      <c r="A23" s="19">
        <v>3</v>
      </c>
      <c r="B23" s="19">
        <v>1</v>
      </c>
      <c r="C23" s="19"/>
      <c r="D23" s="19"/>
      <c r="E23" s="8" t="s">
        <v>88</v>
      </c>
      <c r="F23" s="8" t="s">
        <v>89</v>
      </c>
      <c r="G23" s="8" t="s">
        <v>90</v>
      </c>
      <c r="H23" s="8" t="s">
        <v>24</v>
      </c>
      <c r="I23" s="8" t="s">
        <v>26</v>
      </c>
      <c r="J23" s="8" t="s">
        <v>25</v>
      </c>
      <c r="K23" s="39"/>
      <c r="L23" s="57" t="s">
        <v>25</v>
      </c>
      <c r="M23" s="58" t="s">
        <v>23</v>
      </c>
      <c r="N23" s="54"/>
      <c r="O23" s="35" t="str">
        <f>IF($N23="","A definir",VLOOKUP($I23&amp;$J23&amp;$N23,tb_aux!$N$2:$O$7,2,0))</f>
        <v>A definir</v>
      </c>
      <c r="Q23" s="12" t="s">
        <v>60</v>
      </c>
      <c r="R23" s="1" t="str">
        <f>IF(AND(Q25="sub item",Q23="item"),"fórmula","")</f>
        <v/>
      </c>
      <c r="FF23" s="61"/>
    </row>
    <row r="24" spans="1:162" ht="33.75" x14ac:dyDescent="0.15">
      <c r="A24" s="19">
        <v>3</v>
      </c>
      <c r="B24" s="19">
        <v>2</v>
      </c>
      <c r="C24" s="19"/>
      <c r="D24" s="19"/>
      <c r="E24" s="8" t="s">
        <v>88</v>
      </c>
      <c r="F24" s="8" t="s">
        <v>89</v>
      </c>
      <c r="G24" s="8" t="s">
        <v>91</v>
      </c>
      <c r="H24" s="8" t="s">
        <v>32</v>
      </c>
      <c r="I24" s="8" t="s">
        <v>30</v>
      </c>
      <c r="J24" s="8" t="s">
        <v>27</v>
      </c>
      <c r="K24" s="39"/>
      <c r="L24" s="57" t="s">
        <v>27</v>
      </c>
      <c r="M24" s="58"/>
      <c r="N24" s="43" t="s">
        <v>28</v>
      </c>
      <c r="O24" s="35" t="str">
        <f>IF($N24="","A definir",VLOOKUP($I24&amp;$J24&amp;$N24,tb_aux!$N$2:$O$7,2,0))</f>
        <v>-</v>
      </c>
      <c r="Q24" s="12" t="s">
        <v>60</v>
      </c>
      <c r="FF24" s="61"/>
    </row>
    <row r="25" spans="1:162" ht="45" x14ac:dyDescent="0.15">
      <c r="A25" s="19">
        <v>3</v>
      </c>
      <c r="B25" s="19">
        <v>3</v>
      </c>
      <c r="C25" s="19"/>
      <c r="D25" s="19"/>
      <c r="E25" s="8" t="s">
        <v>88</v>
      </c>
      <c r="F25" s="8" t="s">
        <v>89</v>
      </c>
      <c r="G25" s="20" t="s">
        <v>92</v>
      </c>
      <c r="H25" s="8" t="s">
        <v>24</v>
      </c>
      <c r="I25" s="8" t="s">
        <v>26</v>
      </c>
      <c r="J25" s="8" t="s">
        <v>25</v>
      </c>
      <c r="K25" s="39"/>
      <c r="L25" s="57" t="s">
        <v>25</v>
      </c>
      <c r="M25" s="58" t="s">
        <v>23</v>
      </c>
      <c r="N25" s="54"/>
      <c r="O25" s="35" t="str">
        <f>IF($N25="","A definir",VLOOKUP($I25&amp;$J25&amp;$N25,tb_aux!$N$2:$O$7,2,0))</f>
        <v>A definir</v>
      </c>
      <c r="Q25" s="12" t="s">
        <v>60</v>
      </c>
      <c r="R25" s="1" t="str">
        <f t="shared" si="0"/>
        <v/>
      </c>
      <c r="FF25" s="61"/>
    </row>
    <row r="26" spans="1:162" ht="56.25" x14ac:dyDescent="0.15">
      <c r="A26" s="19">
        <v>3</v>
      </c>
      <c r="B26" s="19">
        <v>4</v>
      </c>
      <c r="C26" s="19"/>
      <c r="D26" s="19"/>
      <c r="E26" s="8" t="s">
        <v>88</v>
      </c>
      <c r="F26" s="8" t="s">
        <v>93</v>
      </c>
      <c r="G26" s="20" t="s">
        <v>94</v>
      </c>
      <c r="H26" s="8" t="s">
        <v>24</v>
      </c>
      <c r="I26" s="8" t="s">
        <v>18</v>
      </c>
      <c r="J26" s="8" t="s">
        <v>27</v>
      </c>
      <c r="K26" s="39"/>
      <c r="L26" s="57" t="s">
        <v>25</v>
      </c>
      <c r="M26" s="58" t="s">
        <v>23</v>
      </c>
      <c r="N26" s="43" t="s">
        <v>28</v>
      </c>
      <c r="O26" s="35" t="str">
        <f>IF($N26="","A definir",VLOOKUP($I26&amp;$J26&amp;$N26,tb_aux!$N$2:$O$7,2,0))</f>
        <v>-</v>
      </c>
      <c r="Q26" s="12" t="s">
        <v>60</v>
      </c>
      <c r="R26" s="1" t="str">
        <f t="shared" si="0"/>
        <v/>
      </c>
      <c r="FF26" s="61"/>
    </row>
    <row r="27" spans="1:162" ht="33.75" x14ac:dyDescent="0.15">
      <c r="A27" s="19">
        <v>3</v>
      </c>
      <c r="B27" s="19">
        <v>5</v>
      </c>
      <c r="C27" s="19"/>
      <c r="D27" s="19"/>
      <c r="E27" s="8" t="s">
        <v>88</v>
      </c>
      <c r="F27" s="8" t="s">
        <v>93</v>
      </c>
      <c r="G27" s="8" t="s">
        <v>95</v>
      </c>
      <c r="H27" s="8" t="s">
        <v>24</v>
      </c>
      <c r="I27" s="8" t="s">
        <v>26</v>
      </c>
      <c r="J27" s="8" t="s">
        <v>25</v>
      </c>
      <c r="K27" s="39" t="s">
        <v>96</v>
      </c>
      <c r="L27" s="57" t="s">
        <v>25</v>
      </c>
      <c r="M27" s="58" t="s">
        <v>23</v>
      </c>
      <c r="N27" s="54"/>
      <c r="O27" s="35" t="str">
        <f>IF($N27="","A definir",VLOOKUP($I27&amp;$J27&amp;$N27,tb_aux!$N$2:$O$7,2,0))</f>
        <v>A definir</v>
      </c>
      <c r="Q27" s="12" t="s">
        <v>60</v>
      </c>
      <c r="R27" s="1" t="str">
        <f t="shared" si="0"/>
        <v/>
      </c>
      <c r="FF27" s="61"/>
    </row>
    <row r="28" spans="1:162" ht="67.5" x14ac:dyDescent="0.15">
      <c r="A28" s="19">
        <v>3</v>
      </c>
      <c r="B28" s="19">
        <v>6</v>
      </c>
      <c r="C28" s="19"/>
      <c r="D28" s="19"/>
      <c r="E28" s="8" t="s">
        <v>88</v>
      </c>
      <c r="F28" s="8" t="s">
        <v>97</v>
      </c>
      <c r="G28" s="8" t="s">
        <v>98</v>
      </c>
      <c r="H28" s="8" t="s">
        <v>24</v>
      </c>
      <c r="I28" s="8" t="s">
        <v>26</v>
      </c>
      <c r="J28" s="8" t="s">
        <v>25</v>
      </c>
      <c r="K28" s="39" t="s">
        <v>96</v>
      </c>
      <c r="L28" s="57" t="s">
        <v>25</v>
      </c>
      <c r="M28" s="58" t="s">
        <v>23</v>
      </c>
      <c r="N28" s="54"/>
      <c r="O28" s="35" t="str">
        <f>IF($N28="","A definir",VLOOKUP($I28&amp;$J28&amp;$N28,tb_aux!$N$2:$O$7,2,0))</f>
        <v>A definir</v>
      </c>
      <c r="Q28" s="12" t="s">
        <v>60</v>
      </c>
      <c r="R28" s="1" t="str">
        <f t="shared" si="0"/>
        <v/>
      </c>
      <c r="FF28" s="61"/>
    </row>
    <row r="29" spans="1:162" ht="56.25" x14ac:dyDescent="0.15">
      <c r="A29" s="19">
        <v>3</v>
      </c>
      <c r="B29" s="19">
        <v>7</v>
      </c>
      <c r="C29" s="19"/>
      <c r="D29" s="19"/>
      <c r="E29" s="8" t="s">
        <v>88</v>
      </c>
      <c r="F29" s="8" t="s">
        <v>97</v>
      </c>
      <c r="G29" s="20" t="s">
        <v>99</v>
      </c>
      <c r="H29" s="8" t="s">
        <v>24</v>
      </c>
      <c r="I29" s="8" t="s">
        <v>18</v>
      </c>
      <c r="J29" s="8" t="s">
        <v>27</v>
      </c>
      <c r="K29" s="39"/>
      <c r="L29" s="57" t="s">
        <v>25</v>
      </c>
      <c r="M29" s="58" t="s">
        <v>23</v>
      </c>
      <c r="N29" s="43" t="s">
        <v>28</v>
      </c>
      <c r="O29" s="35" t="str">
        <f>IF($N29="","A definir",VLOOKUP($I29&amp;$J29&amp;$N29,tb_aux!$N$2:$O$7,2,0))</f>
        <v>-</v>
      </c>
      <c r="Q29" s="12" t="s">
        <v>60</v>
      </c>
      <c r="R29" s="1" t="str">
        <f t="shared" si="0"/>
        <v/>
      </c>
      <c r="FF29" s="61"/>
    </row>
    <row r="30" spans="1:162" ht="45" x14ac:dyDescent="0.15">
      <c r="A30" s="19">
        <v>3</v>
      </c>
      <c r="B30" s="19">
        <v>8</v>
      </c>
      <c r="C30" s="19"/>
      <c r="D30" s="19"/>
      <c r="E30" s="8" t="s">
        <v>88</v>
      </c>
      <c r="F30" s="8" t="s">
        <v>97</v>
      </c>
      <c r="G30" s="20" t="s">
        <v>100</v>
      </c>
      <c r="H30" s="8" t="s">
        <v>24</v>
      </c>
      <c r="I30" s="8" t="s">
        <v>18</v>
      </c>
      <c r="J30" s="8" t="s">
        <v>27</v>
      </c>
      <c r="K30" s="39"/>
      <c r="L30" s="57" t="s">
        <v>25</v>
      </c>
      <c r="M30" s="58" t="s">
        <v>23</v>
      </c>
      <c r="N30" s="43" t="s">
        <v>28</v>
      </c>
      <c r="O30" s="35" t="str">
        <f>IF($N30="","A definir",VLOOKUP($I30&amp;$J30&amp;$N30,tb_aux!$N$2:$O$7,2,0))</f>
        <v>-</v>
      </c>
      <c r="Q30" s="12" t="s">
        <v>60</v>
      </c>
      <c r="R30" s="1" t="str">
        <f t="shared" si="0"/>
        <v/>
      </c>
      <c r="FF30" s="61"/>
    </row>
    <row r="31" spans="1:162" ht="45" x14ac:dyDescent="0.15">
      <c r="A31" s="19">
        <v>3</v>
      </c>
      <c r="B31" s="19">
        <v>9</v>
      </c>
      <c r="C31" s="19"/>
      <c r="D31" s="19"/>
      <c r="E31" s="8" t="s">
        <v>88</v>
      </c>
      <c r="F31" s="8" t="s">
        <v>101</v>
      </c>
      <c r="G31" s="8" t="s">
        <v>102</v>
      </c>
      <c r="H31" s="8" t="s">
        <v>24</v>
      </c>
      <c r="I31" s="8" t="s">
        <v>18</v>
      </c>
      <c r="J31" s="8" t="s">
        <v>27</v>
      </c>
      <c r="K31" s="39"/>
      <c r="L31" s="57" t="s">
        <v>25</v>
      </c>
      <c r="M31" s="58" t="s">
        <v>23</v>
      </c>
      <c r="N31" s="43" t="s">
        <v>28</v>
      </c>
      <c r="O31" s="35" t="str">
        <f>IF($N31="","A definir",VLOOKUP($I31&amp;$J31&amp;$N31,tb_aux!$N$2:$O$7,2,0))</f>
        <v>-</v>
      </c>
      <c r="Q31" s="12" t="s">
        <v>60</v>
      </c>
      <c r="R31" s="1" t="str">
        <f t="shared" si="0"/>
        <v/>
      </c>
      <c r="FF31" s="61"/>
    </row>
    <row r="32" spans="1:162" ht="56.25" x14ac:dyDescent="0.15">
      <c r="A32" s="19">
        <v>3</v>
      </c>
      <c r="B32" s="19">
        <v>10</v>
      </c>
      <c r="C32" s="19"/>
      <c r="D32" s="19"/>
      <c r="E32" s="8" t="s">
        <v>88</v>
      </c>
      <c r="F32" s="8" t="s">
        <v>101</v>
      </c>
      <c r="G32" s="20" t="s">
        <v>103</v>
      </c>
      <c r="H32" s="8" t="s">
        <v>24</v>
      </c>
      <c r="I32" s="8" t="s">
        <v>18</v>
      </c>
      <c r="J32" s="8" t="s">
        <v>27</v>
      </c>
      <c r="K32" s="39"/>
      <c r="L32" s="57" t="s">
        <v>25</v>
      </c>
      <c r="M32" s="58" t="s">
        <v>23</v>
      </c>
      <c r="N32" s="43" t="s">
        <v>28</v>
      </c>
      <c r="O32" s="35" t="str">
        <f>IF($N32="","A definir",VLOOKUP($I32&amp;$J32&amp;$N32,tb_aux!$N$2:$O$7,2,0))</f>
        <v>-</v>
      </c>
      <c r="Q32" s="12" t="s">
        <v>60</v>
      </c>
      <c r="R32" s="1" t="str">
        <f t="shared" si="0"/>
        <v/>
      </c>
      <c r="FF32" s="61"/>
    </row>
    <row r="33" spans="1:162" ht="67.5" x14ac:dyDescent="0.15">
      <c r="A33" s="19">
        <v>3</v>
      </c>
      <c r="B33" s="19">
        <v>11</v>
      </c>
      <c r="C33" s="19"/>
      <c r="D33" s="19"/>
      <c r="E33" s="8" t="s">
        <v>88</v>
      </c>
      <c r="F33" s="8" t="s">
        <v>101</v>
      </c>
      <c r="G33" s="20" t="s">
        <v>104</v>
      </c>
      <c r="H33" s="8" t="s">
        <v>24</v>
      </c>
      <c r="I33" s="8" t="s">
        <v>18</v>
      </c>
      <c r="J33" s="8" t="s">
        <v>27</v>
      </c>
      <c r="K33" s="39"/>
      <c r="L33" s="57" t="s">
        <v>25</v>
      </c>
      <c r="M33" s="58" t="s">
        <v>23</v>
      </c>
      <c r="N33" s="43" t="s">
        <v>28</v>
      </c>
      <c r="O33" s="35" t="str">
        <f>IF($N33="","A definir",VLOOKUP($I33&amp;$J33&amp;$N33,tb_aux!$N$2:$O$7,2,0))</f>
        <v>-</v>
      </c>
      <c r="Q33" s="12" t="s">
        <v>60</v>
      </c>
      <c r="R33" s="1" t="str">
        <f t="shared" si="0"/>
        <v/>
      </c>
      <c r="FF33" s="61"/>
    </row>
    <row r="34" spans="1:162" ht="33.75" x14ac:dyDescent="0.15">
      <c r="A34" s="19">
        <v>3</v>
      </c>
      <c r="B34" s="19">
        <v>12</v>
      </c>
      <c r="C34" s="19"/>
      <c r="D34" s="19"/>
      <c r="E34" s="8" t="s">
        <v>88</v>
      </c>
      <c r="F34" s="8" t="s">
        <v>101</v>
      </c>
      <c r="G34" s="20" t="s">
        <v>105</v>
      </c>
      <c r="H34" s="8" t="s">
        <v>32</v>
      </c>
      <c r="I34" s="8" t="s">
        <v>18</v>
      </c>
      <c r="J34" s="8" t="s">
        <v>27</v>
      </c>
      <c r="K34" s="39"/>
      <c r="L34" s="57" t="s">
        <v>25</v>
      </c>
      <c r="M34" s="58" t="s">
        <v>23</v>
      </c>
      <c r="N34" s="43" t="s">
        <v>28</v>
      </c>
      <c r="O34" s="35" t="str">
        <f>IF($N34="","A definir",VLOOKUP($I34&amp;$J34&amp;$N34,tb_aux!$N$2:$O$7,2,0))</f>
        <v>-</v>
      </c>
      <c r="Q34" s="12" t="s">
        <v>60</v>
      </c>
      <c r="R34" s="1" t="str">
        <f t="shared" si="0"/>
        <v/>
      </c>
      <c r="FF34" s="61"/>
    </row>
    <row r="35" spans="1:162" ht="33.75" x14ac:dyDescent="0.15">
      <c r="A35" s="19">
        <v>3</v>
      </c>
      <c r="B35" s="19">
        <v>13</v>
      </c>
      <c r="C35" s="19"/>
      <c r="D35" s="19"/>
      <c r="E35" s="8" t="s">
        <v>88</v>
      </c>
      <c r="F35" s="8" t="s">
        <v>106</v>
      </c>
      <c r="G35" s="8" t="s">
        <v>107</v>
      </c>
      <c r="H35" s="8" t="s">
        <v>24</v>
      </c>
      <c r="I35" s="8" t="s">
        <v>18</v>
      </c>
      <c r="J35" s="8" t="s">
        <v>27</v>
      </c>
      <c r="K35" s="39"/>
      <c r="L35" s="57" t="s">
        <v>25</v>
      </c>
      <c r="M35" s="58" t="s">
        <v>23</v>
      </c>
      <c r="N35" s="43" t="s">
        <v>28</v>
      </c>
      <c r="O35" s="35" t="str">
        <f>IF($N35="","A definir",VLOOKUP($I35&amp;$J35&amp;$N35,tb_aux!$N$2:$O$7,2,0))</f>
        <v>-</v>
      </c>
      <c r="Q35" s="12" t="s">
        <v>60</v>
      </c>
      <c r="R35" s="1" t="str">
        <f t="shared" si="0"/>
        <v>fórmula</v>
      </c>
      <c r="FF35" s="61"/>
    </row>
    <row r="36" spans="1:162" ht="33.75" x14ac:dyDescent="0.15">
      <c r="A36" s="19">
        <v>3</v>
      </c>
      <c r="B36" s="19">
        <v>13</v>
      </c>
      <c r="C36" s="19">
        <v>1</v>
      </c>
      <c r="D36" s="19"/>
      <c r="E36" s="8" t="s">
        <v>88</v>
      </c>
      <c r="F36" s="8" t="s">
        <v>106</v>
      </c>
      <c r="G36" s="20" t="s">
        <v>108</v>
      </c>
      <c r="H36" s="8" t="s">
        <v>24</v>
      </c>
      <c r="I36" s="8" t="s">
        <v>18</v>
      </c>
      <c r="J36" s="8" t="s">
        <v>27</v>
      </c>
      <c r="K36" s="39"/>
      <c r="L36" s="57" t="s">
        <v>25</v>
      </c>
      <c r="M36" s="58" t="s">
        <v>23</v>
      </c>
      <c r="N36" s="43" t="s">
        <v>28</v>
      </c>
      <c r="O36" s="35" t="str">
        <f>IF($N36="","A definir",VLOOKUP($I36&amp;$J36&amp;$N36,tb_aux!$N$2:$O$7,2,0))</f>
        <v>-</v>
      </c>
      <c r="Q36" s="12" t="s">
        <v>109</v>
      </c>
      <c r="R36" s="1" t="str">
        <f t="shared" si="0"/>
        <v/>
      </c>
      <c r="FF36" s="61"/>
    </row>
    <row r="37" spans="1:162" ht="33.75" x14ac:dyDescent="0.15">
      <c r="A37" s="19">
        <v>4</v>
      </c>
      <c r="B37" s="19">
        <v>1</v>
      </c>
      <c r="C37" s="19"/>
      <c r="D37" s="19"/>
      <c r="E37" s="8" t="s">
        <v>110</v>
      </c>
      <c r="F37" s="8" t="s">
        <v>111</v>
      </c>
      <c r="G37" s="8" t="s">
        <v>112</v>
      </c>
      <c r="H37" s="8" t="s">
        <v>24</v>
      </c>
      <c r="I37" s="8" t="s">
        <v>26</v>
      </c>
      <c r="J37" s="8" t="s">
        <v>25</v>
      </c>
      <c r="K37" s="39"/>
      <c r="L37" s="57" t="s">
        <v>25</v>
      </c>
      <c r="M37" s="58" t="s">
        <v>23</v>
      </c>
      <c r="N37" s="44" t="s">
        <v>113</v>
      </c>
      <c r="O37" s="36"/>
      <c r="Q37" s="12" t="s">
        <v>60</v>
      </c>
      <c r="R37" s="1" t="str">
        <f t="shared" si="0"/>
        <v>fórmula</v>
      </c>
      <c r="FF37" s="61"/>
    </row>
    <row r="38" spans="1:162" ht="33.75" x14ac:dyDescent="0.15">
      <c r="A38" s="19">
        <v>4</v>
      </c>
      <c r="B38" s="19">
        <v>1</v>
      </c>
      <c r="C38" s="19">
        <v>1</v>
      </c>
      <c r="D38" s="19"/>
      <c r="E38" s="8" t="s">
        <v>110</v>
      </c>
      <c r="F38" s="8" t="s">
        <v>111</v>
      </c>
      <c r="G38" s="20" t="s">
        <v>114</v>
      </c>
      <c r="H38" s="8" t="s">
        <v>24</v>
      </c>
      <c r="I38" s="8" t="s">
        <v>26</v>
      </c>
      <c r="J38" s="8" t="s">
        <v>25</v>
      </c>
      <c r="K38" s="39"/>
      <c r="L38" s="57" t="s">
        <v>25</v>
      </c>
      <c r="M38" s="58" t="s">
        <v>23</v>
      </c>
      <c r="N38" s="54"/>
      <c r="O38" s="35" t="str">
        <f>IF($N38="","A definir",VLOOKUP($I38&amp;$J38&amp;$N38,tb_aux!$N$2:$O$7,2,0))</f>
        <v>A definir</v>
      </c>
      <c r="Q38" s="12" t="s">
        <v>109</v>
      </c>
      <c r="R38" s="1" t="str">
        <f t="shared" si="0"/>
        <v/>
      </c>
      <c r="FF38" s="61"/>
    </row>
    <row r="39" spans="1:162" ht="45" x14ac:dyDescent="0.15">
      <c r="A39" s="19">
        <v>4</v>
      </c>
      <c r="B39" s="19">
        <v>1</v>
      </c>
      <c r="C39" s="19">
        <v>2</v>
      </c>
      <c r="D39" s="19"/>
      <c r="E39" s="8" t="s">
        <v>110</v>
      </c>
      <c r="F39" s="8" t="s">
        <v>111</v>
      </c>
      <c r="G39" s="20" t="str">
        <f>_xlfn.CONCAT("Bases de Active Directory da Finep para cadastro de colaboradores e fornecedores de demais contratos de TI, conforme definido na seção ", A612, ".",B612)</f>
        <v>Bases de Active Directory da Finep para cadastro de colaboradores e fornecedores de demais contratos de TI, conforme definido na seção 23.1</v>
      </c>
      <c r="H39" s="8" t="s">
        <v>24</v>
      </c>
      <c r="I39" s="8" t="s">
        <v>26</v>
      </c>
      <c r="J39" s="8" t="s">
        <v>25</v>
      </c>
      <c r="K39" s="39" t="s">
        <v>115</v>
      </c>
      <c r="L39" s="57" t="s">
        <v>25</v>
      </c>
      <c r="M39" s="58" t="s">
        <v>23</v>
      </c>
      <c r="N39" s="54"/>
      <c r="O39" s="35" t="str">
        <f>IF($N39="","A definir",VLOOKUP($I39&amp;$J39&amp;$N39,tb_aux!$N$2:$O$7,2,0))</f>
        <v>A definir</v>
      </c>
      <c r="Q39" s="12" t="s">
        <v>109</v>
      </c>
      <c r="R39" s="1" t="str">
        <f t="shared" si="0"/>
        <v/>
      </c>
      <c r="FF39" s="61"/>
    </row>
    <row r="40" spans="1:162" ht="45" x14ac:dyDescent="0.15">
      <c r="A40" s="19">
        <v>4</v>
      </c>
      <c r="B40" s="19">
        <v>2</v>
      </c>
      <c r="C40" s="19"/>
      <c r="D40" s="19"/>
      <c r="E40" s="8" t="s">
        <v>110</v>
      </c>
      <c r="F40" s="8" t="s">
        <v>116</v>
      </c>
      <c r="G40" s="20" t="str">
        <f>_xlfn.CONCAT("Realizar autenticação dos usuários de modo configurável na administração da solução, no mínimo, pelas mesmas fontes citadas na acima (seção ",  A37, ".",B37, ")")</f>
        <v>Realizar autenticação dos usuários de modo configurável na administração da solução, no mínimo, pelas mesmas fontes citadas na acima (seção 4.1)</v>
      </c>
      <c r="H40" s="8" t="s">
        <v>24</v>
      </c>
      <c r="I40" s="8" t="s">
        <v>26</v>
      </c>
      <c r="J40" s="8" t="s">
        <v>25</v>
      </c>
      <c r="K40" s="39" t="s">
        <v>115</v>
      </c>
      <c r="L40" s="57" t="s">
        <v>25</v>
      </c>
      <c r="M40" s="58" t="s">
        <v>23</v>
      </c>
      <c r="N40" s="54"/>
      <c r="O40" s="35" t="str">
        <f>IF($N40="","A definir",VLOOKUP($I40&amp;$J40&amp;$N40,tb_aux!$N$2:$O$7,2,0))</f>
        <v>A definir</v>
      </c>
      <c r="Q40" s="12" t="s">
        <v>60</v>
      </c>
      <c r="R40" s="1" t="str">
        <f t="shared" si="0"/>
        <v/>
      </c>
      <c r="FF40" s="61"/>
    </row>
    <row r="41" spans="1:162" ht="33.75" x14ac:dyDescent="0.15">
      <c r="A41" s="19">
        <v>4</v>
      </c>
      <c r="B41" s="19">
        <v>3</v>
      </c>
      <c r="C41" s="19"/>
      <c r="D41" s="19"/>
      <c r="E41" s="8" t="s">
        <v>110</v>
      </c>
      <c r="F41" s="8" t="s">
        <v>116</v>
      </c>
      <c r="G41" s="20" t="s">
        <v>117</v>
      </c>
      <c r="H41" s="8" t="s">
        <v>32</v>
      </c>
      <c r="I41" s="8" t="s">
        <v>18</v>
      </c>
      <c r="J41" s="8" t="s">
        <v>27</v>
      </c>
      <c r="K41" s="39"/>
      <c r="L41" s="57" t="s">
        <v>25</v>
      </c>
      <c r="M41" s="58" t="s">
        <v>31</v>
      </c>
      <c r="N41" s="43" t="s">
        <v>28</v>
      </c>
      <c r="O41" s="35" t="str">
        <f>IF($N41="","A definir",VLOOKUP($I41&amp;$J41&amp;$N41,tb_aux!$N$2:$O$7,2,0))</f>
        <v>-</v>
      </c>
      <c r="Q41" s="12" t="s">
        <v>60</v>
      </c>
      <c r="R41" s="1" t="str">
        <f t="shared" si="0"/>
        <v/>
      </c>
      <c r="FF41" s="61"/>
    </row>
    <row r="42" spans="1:162" ht="33.75" x14ac:dyDescent="0.15">
      <c r="A42" s="19">
        <v>4</v>
      </c>
      <c r="B42" s="19">
        <v>4</v>
      </c>
      <c r="C42" s="19"/>
      <c r="D42" s="19"/>
      <c r="E42" s="8" t="s">
        <v>110</v>
      </c>
      <c r="F42" s="8" t="s">
        <v>118</v>
      </c>
      <c r="G42" s="8" t="s">
        <v>119</v>
      </c>
      <c r="H42" s="8" t="s">
        <v>24</v>
      </c>
      <c r="I42" s="8" t="s">
        <v>26</v>
      </c>
      <c r="J42" s="8" t="s">
        <v>25</v>
      </c>
      <c r="K42" s="39"/>
      <c r="L42" s="57" t="s">
        <v>25</v>
      </c>
      <c r="M42" s="58" t="s">
        <v>23</v>
      </c>
      <c r="N42" s="54"/>
      <c r="O42" s="35" t="str">
        <f>IF($N42="","A definir",VLOOKUP($I42&amp;$J42&amp;$N42,tb_aux!$N$2:$O$7,2,0))</f>
        <v>A definir</v>
      </c>
      <c r="Q42" s="12" t="s">
        <v>60</v>
      </c>
      <c r="R42" s="1" t="str">
        <f t="shared" si="0"/>
        <v/>
      </c>
      <c r="FF42" s="61"/>
    </row>
    <row r="43" spans="1:162" ht="45" x14ac:dyDescent="0.15">
      <c r="A43" s="19">
        <v>5</v>
      </c>
      <c r="B43" s="19">
        <v>1</v>
      </c>
      <c r="C43" s="19"/>
      <c r="D43" s="19"/>
      <c r="E43" s="8" t="s">
        <v>120</v>
      </c>
      <c r="F43" s="8" t="s">
        <v>121</v>
      </c>
      <c r="G43" s="8" t="s">
        <v>122</v>
      </c>
      <c r="H43" s="8" t="s">
        <v>24</v>
      </c>
      <c r="I43" s="8" t="s">
        <v>18</v>
      </c>
      <c r="J43" s="8" t="s">
        <v>25</v>
      </c>
      <c r="K43" s="39"/>
      <c r="L43" s="57" t="s">
        <v>25</v>
      </c>
      <c r="M43" s="58" t="s">
        <v>23</v>
      </c>
      <c r="N43" s="44" t="s">
        <v>113</v>
      </c>
      <c r="O43" s="36"/>
      <c r="Q43" s="12" t="s">
        <v>60</v>
      </c>
      <c r="R43" s="1" t="str">
        <f t="shared" si="0"/>
        <v>fórmula</v>
      </c>
      <c r="FF43" s="61"/>
    </row>
    <row r="44" spans="1:162" ht="45" x14ac:dyDescent="0.15">
      <c r="A44" s="19">
        <v>5</v>
      </c>
      <c r="B44" s="19">
        <v>1</v>
      </c>
      <c r="C44" s="19">
        <v>1</v>
      </c>
      <c r="D44" s="19"/>
      <c r="E44" s="8" t="s">
        <v>120</v>
      </c>
      <c r="F44" s="8" t="s">
        <v>121</v>
      </c>
      <c r="G44" s="20" t="s">
        <v>123</v>
      </c>
      <c r="H44" s="8" t="s">
        <v>24</v>
      </c>
      <c r="I44" s="8" t="s">
        <v>18</v>
      </c>
      <c r="J44" s="8" t="s">
        <v>25</v>
      </c>
      <c r="K44" s="39"/>
      <c r="L44" s="57" t="s">
        <v>25</v>
      </c>
      <c r="M44" s="58" t="s">
        <v>31</v>
      </c>
      <c r="N44" s="54"/>
      <c r="O44" s="35" t="str">
        <f>IF($N44="","A definir",VLOOKUP($I44&amp;$J44&amp;$N44,tb_aux!$N$2:$O$7,2,0))</f>
        <v>A definir</v>
      </c>
      <c r="Q44" s="12" t="s">
        <v>109</v>
      </c>
      <c r="FF44" s="61"/>
    </row>
    <row r="45" spans="1:162" ht="57" customHeight="1" x14ac:dyDescent="0.15">
      <c r="A45" s="19">
        <v>5</v>
      </c>
      <c r="B45" s="19">
        <v>1</v>
      </c>
      <c r="C45" s="19">
        <v>2</v>
      </c>
      <c r="D45" s="19"/>
      <c r="E45" s="8" t="s">
        <v>120</v>
      </c>
      <c r="F45" s="8" t="s">
        <v>121</v>
      </c>
      <c r="G45" s="20" t="str">
        <f>_xlfn.CONCAT("Permitir a obtenção de informações a partir de  de estrutura de Active Directory e integração que disponibilize arquivos JSON ou XML, conforme previsto na seção ", A612, " (", E612,").")</f>
        <v>Permitir a obtenção de informações a partir de  de estrutura de Active Directory e integração que disponibilize arquivos JSON ou XML, conforme previsto na seção 23 (INTEGRAÇÃO COM OUTRAS FERRAMENTAS).</v>
      </c>
      <c r="H45" s="8" t="s">
        <v>24</v>
      </c>
      <c r="I45" s="8" t="s">
        <v>18</v>
      </c>
      <c r="J45" s="8" t="s">
        <v>25</v>
      </c>
      <c r="K45" s="39"/>
      <c r="L45" s="57" t="s">
        <v>25</v>
      </c>
      <c r="M45" s="58" t="s">
        <v>31</v>
      </c>
      <c r="N45" s="54"/>
      <c r="O45" s="35" t="str">
        <f>IF($N45="","A definir",VLOOKUP($I45&amp;$J45&amp;$N45,tb_aux!$N$2:$O$7,2,0))</f>
        <v>A definir</v>
      </c>
      <c r="Q45" s="12" t="s">
        <v>109</v>
      </c>
      <c r="R45" s="1" t="str">
        <f t="shared" si="0"/>
        <v/>
      </c>
      <c r="FF45" s="61"/>
    </row>
    <row r="46" spans="1:162" ht="45" x14ac:dyDescent="0.15">
      <c r="A46" s="19">
        <v>5</v>
      </c>
      <c r="B46" s="19">
        <v>2</v>
      </c>
      <c r="C46" s="19"/>
      <c r="D46" s="19"/>
      <c r="E46" s="8" t="s">
        <v>120</v>
      </c>
      <c r="F46" s="8" t="s">
        <v>124</v>
      </c>
      <c r="G46" s="8" t="s">
        <v>125</v>
      </c>
      <c r="H46" s="8" t="s">
        <v>24</v>
      </c>
      <c r="I46" s="8" t="s">
        <v>26</v>
      </c>
      <c r="J46" s="8" t="s">
        <v>25</v>
      </c>
      <c r="K46" s="39"/>
      <c r="L46" s="57" t="s">
        <v>25</v>
      </c>
      <c r="M46" s="58" t="s">
        <v>23</v>
      </c>
      <c r="N46" s="54"/>
      <c r="O46" s="35" t="str">
        <f>IF($N46="","A definir",VLOOKUP($I46&amp;$J46&amp;$N46,tb_aux!$N$2:$O$7,2,0))</f>
        <v>A definir</v>
      </c>
      <c r="Q46" s="12" t="s">
        <v>60</v>
      </c>
      <c r="R46" s="1" t="str">
        <f t="shared" si="0"/>
        <v/>
      </c>
      <c r="FF46" s="61"/>
    </row>
    <row r="47" spans="1:162" ht="213.75" x14ac:dyDescent="0.15">
      <c r="A47" s="19">
        <v>5</v>
      </c>
      <c r="B47" s="19">
        <v>3</v>
      </c>
      <c r="C47" s="19"/>
      <c r="D47" s="19"/>
      <c r="E47" s="8" t="s">
        <v>120</v>
      </c>
      <c r="F47" s="8" t="s">
        <v>126</v>
      </c>
      <c r="G47" s="8" t="s">
        <v>127</v>
      </c>
      <c r="H47" s="8" t="s">
        <v>24</v>
      </c>
      <c r="I47" s="8" t="s">
        <v>26</v>
      </c>
      <c r="J47" s="8" t="s">
        <v>25</v>
      </c>
      <c r="K47" s="39" t="s">
        <v>128</v>
      </c>
      <c r="L47" s="57" t="s">
        <v>25</v>
      </c>
      <c r="M47" s="58" t="s">
        <v>23</v>
      </c>
      <c r="N47" s="44" t="s">
        <v>113</v>
      </c>
      <c r="O47" s="36"/>
      <c r="Q47" s="12" t="s">
        <v>60</v>
      </c>
      <c r="R47" s="1" t="str">
        <f t="shared" si="0"/>
        <v>fórmula</v>
      </c>
      <c r="FF47" s="61"/>
    </row>
    <row r="48" spans="1:162" ht="45" x14ac:dyDescent="0.15">
      <c r="A48" s="19">
        <v>5</v>
      </c>
      <c r="B48" s="19">
        <v>3</v>
      </c>
      <c r="C48" s="19">
        <v>1</v>
      </c>
      <c r="D48" s="19"/>
      <c r="E48" s="8" t="s">
        <v>120</v>
      </c>
      <c r="F48" s="8" t="s">
        <v>129</v>
      </c>
      <c r="G48" s="20" t="s">
        <v>130</v>
      </c>
      <c r="H48" s="8" t="s">
        <v>24</v>
      </c>
      <c r="I48" s="8" t="s">
        <v>26</v>
      </c>
      <c r="J48" s="8" t="s">
        <v>25</v>
      </c>
      <c r="K48" s="39"/>
      <c r="L48" s="57" t="s">
        <v>25</v>
      </c>
      <c r="M48" s="58" t="s">
        <v>23</v>
      </c>
      <c r="N48" s="44" t="s">
        <v>113</v>
      </c>
      <c r="O48" s="36"/>
      <c r="Q48" s="12" t="s">
        <v>109</v>
      </c>
      <c r="R48" s="1" t="str">
        <f t="shared" si="0"/>
        <v/>
      </c>
      <c r="FF48" s="61"/>
    </row>
    <row r="49" spans="1:162" ht="45" x14ac:dyDescent="0.15">
      <c r="A49" s="19">
        <v>5</v>
      </c>
      <c r="B49" s="19">
        <v>3</v>
      </c>
      <c r="C49" s="19">
        <v>1</v>
      </c>
      <c r="D49" s="19">
        <v>1</v>
      </c>
      <c r="E49" s="8" t="s">
        <v>120</v>
      </c>
      <c r="F49" s="8" t="s">
        <v>129</v>
      </c>
      <c r="G49" s="20" t="s">
        <v>131</v>
      </c>
      <c r="H49" s="8" t="s">
        <v>24</v>
      </c>
      <c r="I49" s="8" t="s">
        <v>26</v>
      </c>
      <c r="J49" s="8" t="s">
        <v>25</v>
      </c>
      <c r="K49" s="39"/>
      <c r="L49" s="57" t="s">
        <v>25</v>
      </c>
      <c r="M49" s="58" t="s">
        <v>23</v>
      </c>
      <c r="N49" s="54"/>
      <c r="O49" s="35" t="str">
        <f>IF($N49="","A definir",VLOOKUP($I49&amp;$J49&amp;$N49,tb_aux!$N$2:$O$7,2,0))</f>
        <v>A definir</v>
      </c>
      <c r="Q49" s="12" t="s">
        <v>109</v>
      </c>
      <c r="R49" s="1" t="str">
        <f t="shared" si="0"/>
        <v/>
      </c>
      <c r="FF49" s="61"/>
    </row>
    <row r="50" spans="1:162" ht="45" x14ac:dyDescent="0.15">
      <c r="A50" s="19">
        <v>5</v>
      </c>
      <c r="B50" s="19">
        <v>3</v>
      </c>
      <c r="C50" s="19">
        <v>1</v>
      </c>
      <c r="D50" s="19">
        <v>2</v>
      </c>
      <c r="E50" s="8" t="s">
        <v>120</v>
      </c>
      <c r="F50" s="8" t="s">
        <v>129</v>
      </c>
      <c r="G50" s="20" t="s">
        <v>132</v>
      </c>
      <c r="H50" s="8" t="s">
        <v>24</v>
      </c>
      <c r="I50" s="8" t="s">
        <v>26</v>
      </c>
      <c r="J50" s="8" t="s">
        <v>25</v>
      </c>
      <c r="K50" s="39"/>
      <c r="L50" s="57" t="s">
        <v>25</v>
      </c>
      <c r="M50" s="58" t="s">
        <v>23</v>
      </c>
      <c r="N50" s="54"/>
      <c r="O50" s="35" t="str">
        <f>IF($N50="","A definir",VLOOKUP($I50&amp;$J50&amp;$N50,tb_aux!$N$2:$O$7,2,0))</f>
        <v>A definir</v>
      </c>
      <c r="Q50" s="12" t="s">
        <v>109</v>
      </c>
      <c r="R50" s="1" t="str">
        <f t="shared" si="0"/>
        <v/>
      </c>
      <c r="FF50" s="61"/>
    </row>
    <row r="51" spans="1:162" ht="45" x14ac:dyDescent="0.15">
      <c r="A51" s="19">
        <v>5</v>
      </c>
      <c r="B51" s="19">
        <v>3</v>
      </c>
      <c r="C51" s="19">
        <v>1</v>
      </c>
      <c r="D51" s="19">
        <v>3</v>
      </c>
      <c r="E51" s="8" t="s">
        <v>120</v>
      </c>
      <c r="F51" s="8" t="s">
        <v>129</v>
      </c>
      <c r="G51" s="20" t="s">
        <v>133</v>
      </c>
      <c r="H51" s="8" t="s">
        <v>24</v>
      </c>
      <c r="I51" s="8" t="s">
        <v>26</v>
      </c>
      <c r="J51" s="8" t="s">
        <v>25</v>
      </c>
      <c r="K51" s="39"/>
      <c r="L51" s="57" t="s">
        <v>25</v>
      </c>
      <c r="M51" s="58" t="s">
        <v>23</v>
      </c>
      <c r="N51" s="54"/>
      <c r="O51" s="35" t="str">
        <f>IF($N51="","A definir",VLOOKUP($I51&amp;$J51&amp;$N51,tb_aux!$N$2:$O$7,2,0))</f>
        <v>A definir</v>
      </c>
      <c r="Q51" s="12" t="s">
        <v>109</v>
      </c>
      <c r="R51" s="1" t="str">
        <f t="shared" si="0"/>
        <v/>
      </c>
      <c r="FF51" s="61"/>
    </row>
    <row r="52" spans="1:162" ht="45" x14ac:dyDescent="0.15">
      <c r="A52" s="19">
        <v>5</v>
      </c>
      <c r="B52" s="19">
        <v>3</v>
      </c>
      <c r="C52" s="19">
        <v>1</v>
      </c>
      <c r="D52" s="19">
        <v>4</v>
      </c>
      <c r="E52" s="8" t="s">
        <v>120</v>
      </c>
      <c r="F52" s="8" t="s">
        <v>129</v>
      </c>
      <c r="G52" s="20" t="s">
        <v>134</v>
      </c>
      <c r="H52" s="8" t="s">
        <v>24</v>
      </c>
      <c r="I52" s="8" t="s">
        <v>26</v>
      </c>
      <c r="J52" s="8" t="s">
        <v>25</v>
      </c>
      <c r="K52" s="39"/>
      <c r="L52" s="57" t="s">
        <v>25</v>
      </c>
      <c r="M52" s="58" t="s">
        <v>23</v>
      </c>
      <c r="N52" s="54"/>
      <c r="O52" s="35" t="str">
        <f>IF($N52="","A definir",VLOOKUP($I52&amp;$J52&amp;$N52,tb_aux!$N$2:$O$7,2,0))</f>
        <v>A definir</v>
      </c>
      <c r="Q52" s="12" t="s">
        <v>109</v>
      </c>
      <c r="R52" s="1" t="str">
        <f t="shared" si="0"/>
        <v/>
      </c>
      <c r="FF52" s="61"/>
    </row>
    <row r="53" spans="1:162" ht="45" x14ac:dyDescent="0.15">
      <c r="A53" s="19">
        <v>5</v>
      </c>
      <c r="B53" s="19">
        <v>3</v>
      </c>
      <c r="C53" s="19">
        <v>1</v>
      </c>
      <c r="D53" s="19">
        <v>5</v>
      </c>
      <c r="E53" s="8" t="s">
        <v>120</v>
      </c>
      <c r="F53" s="8" t="s">
        <v>129</v>
      </c>
      <c r="G53" s="20" t="s">
        <v>135</v>
      </c>
      <c r="H53" s="8" t="s">
        <v>24</v>
      </c>
      <c r="I53" s="8" t="s">
        <v>26</v>
      </c>
      <c r="J53" s="8" t="s">
        <v>25</v>
      </c>
      <c r="K53" s="39"/>
      <c r="L53" s="57" t="s">
        <v>25</v>
      </c>
      <c r="M53" s="58" t="s">
        <v>23</v>
      </c>
      <c r="N53" s="54"/>
      <c r="O53" s="35" t="str">
        <f>IF($N53="","A definir",VLOOKUP($I53&amp;$J53&amp;$N53,tb_aux!$N$2:$O$7,2,0))</f>
        <v>A definir</v>
      </c>
      <c r="Q53" s="12" t="s">
        <v>109</v>
      </c>
      <c r="R53" s="1" t="str">
        <f t="shared" si="0"/>
        <v/>
      </c>
      <c r="FF53" s="61"/>
    </row>
    <row r="54" spans="1:162" ht="45" x14ac:dyDescent="0.15">
      <c r="A54" s="19">
        <v>5</v>
      </c>
      <c r="B54" s="19">
        <v>3</v>
      </c>
      <c r="C54" s="19">
        <v>1</v>
      </c>
      <c r="D54" s="19">
        <v>6</v>
      </c>
      <c r="E54" s="8" t="s">
        <v>120</v>
      </c>
      <c r="F54" s="8" t="s">
        <v>129</v>
      </c>
      <c r="G54" s="20" t="s">
        <v>136</v>
      </c>
      <c r="H54" s="8" t="s">
        <v>24</v>
      </c>
      <c r="I54" s="8" t="s">
        <v>26</v>
      </c>
      <c r="J54" s="8" t="s">
        <v>25</v>
      </c>
      <c r="K54" s="39"/>
      <c r="L54" s="57" t="s">
        <v>25</v>
      </c>
      <c r="M54" s="58" t="s">
        <v>23</v>
      </c>
      <c r="N54" s="54"/>
      <c r="O54" s="35" t="str">
        <f>IF($N54="","A definir",VLOOKUP($I54&amp;$J54&amp;$N54,tb_aux!$N$2:$O$7,2,0))</f>
        <v>A definir</v>
      </c>
      <c r="Q54" s="12" t="s">
        <v>109</v>
      </c>
      <c r="R54" s="1" t="str">
        <f t="shared" si="0"/>
        <v/>
      </c>
      <c r="FF54" s="61"/>
    </row>
    <row r="55" spans="1:162" ht="45" x14ac:dyDescent="0.15">
      <c r="A55" s="19">
        <v>5</v>
      </c>
      <c r="B55" s="19">
        <v>3</v>
      </c>
      <c r="C55" s="19">
        <v>1</v>
      </c>
      <c r="D55" s="19">
        <v>7</v>
      </c>
      <c r="E55" s="8" t="s">
        <v>120</v>
      </c>
      <c r="F55" s="8" t="s">
        <v>129</v>
      </c>
      <c r="G55" s="20" t="s">
        <v>137</v>
      </c>
      <c r="H55" s="8" t="s">
        <v>24</v>
      </c>
      <c r="I55" s="8" t="s">
        <v>26</v>
      </c>
      <c r="J55" s="8" t="s">
        <v>25</v>
      </c>
      <c r="K55" s="39"/>
      <c r="L55" s="57" t="s">
        <v>25</v>
      </c>
      <c r="M55" s="58" t="s">
        <v>23</v>
      </c>
      <c r="N55" s="54"/>
      <c r="O55" s="35" t="str">
        <f>IF($N55="","A definir",VLOOKUP($I55&amp;$J55&amp;$N55,tb_aux!$N$2:$O$7,2,0))</f>
        <v>A definir</v>
      </c>
      <c r="Q55" s="12" t="s">
        <v>109</v>
      </c>
      <c r="R55" s="1" t="str">
        <f t="shared" si="0"/>
        <v/>
      </c>
      <c r="FF55" s="61"/>
    </row>
    <row r="56" spans="1:162" ht="45" x14ac:dyDescent="0.15">
      <c r="A56" s="19">
        <v>5</v>
      </c>
      <c r="B56" s="19">
        <v>3</v>
      </c>
      <c r="C56" s="19">
        <v>2</v>
      </c>
      <c r="D56" s="19"/>
      <c r="E56" s="8" t="s">
        <v>120</v>
      </c>
      <c r="F56" s="8" t="s">
        <v>138</v>
      </c>
      <c r="G56" s="20" t="s">
        <v>139</v>
      </c>
      <c r="H56" s="8" t="s">
        <v>24</v>
      </c>
      <c r="I56" s="8" t="s">
        <v>26</v>
      </c>
      <c r="J56" s="8" t="s">
        <v>25</v>
      </c>
      <c r="K56" s="39"/>
      <c r="L56" s="57" t="s">
        <v>25</v>
      </c>
      <c r="M56" s="58" t="s">
        <v>23</v>
      </c>
      <c r="N56" s="44" t="s">
        <v>113</v>
      </c>
      <c r="O56" s="36"/>
      <c r="Q56" s="12" t="s">
        <v>109</v>
      </c>
      <c r="R56" s="1" t="str">
        <f t="shared" si="0"/>
        <v/>
      </c>
      <c r="FF56" s="61"/>
    </row>
    <row r="57" spans="1:162" ht="45" x14ac:dyDescent="0.15">
      <c r="A57" s="19">
        <v>5</v>
      </c>
      <c r="B57" s="19">
        <v>3</v>
      </c>
      <c r="C57" s="19">
        <v>2</v>
      </c>
      <c r="D57" s="19">
        <v>1</v>
      </c>
      <c r="E57" s="8" t="s">
        <v>120</v>
      </c>
      <c r="F57" s="8" t="s">
        <v>138</v>
      </c>
      <c r="G57" s="20" t="s">
        <v>140</v>
      </c>
      <c r="H57" s="8" t="s">
        <v>24</v>
      </c>
      <c r="I57" s="8" t="s">
        <v>26</v>
      </c>
      <c r="J57" s="8" t="s">
        <v>25</v>
      </c>
      <c r="K57" s="39"/>
      <c r="L57" s="57" t="s">
        <v>25</v>
      </c>
      <c r="M57" s="58" t="s">
        <v>23</v>
      </c>
      <c r="N57" s="54"/>
      <c r="O57" s="35" t="str">
        <f>IF($N57="","A definir",VLOOKUP($I57&amp;$J57&amp;$N57,tb_aux!$N$2:$O$7,2,0))</f>
        <v>A definir</v>
      </c>
      <c r="Q57" s="12" t="s">
        <v>109</v>
      </c>
      <c r="R57" s="1" t="str">
        <f t="shared" si="0"/>
        <v/>
      </c>
      <c r="FF57" s="61"/>
    </row>
    <row r="58" spans="1:162" ht="45" x14ac:dyDescent="0.15">
      <c r="A58" s="19">
        <v>5</v>
      </c>
      <c r="B58" s="19">
        <v>3</v>
      </c>
      <c r="C58" s="19">
        <v>2</v>
      </c>
      <c r="D58" s="19">
        <v>2</v>
      </c>
      <c r="E58" s="8" t="s">
        <v>120</v>
      </c>
      <c r="F58" s="8" t="s">
        <v>138</v>
      </c>
      <c r="G58" s="20" t="s">
        <v>141</v>
      </c>
      <c r="H58" s="8" t="s">
        <v>24</v>
      </c>
      <c r="I58" s="8" t="s">
        <v>26</v>
      </c>
      <c r="J58" s="8" t="s">
        <v>25</v>
      </c>
      <c r="K58" s="39"/>
      <c r="L58" s="57" t="s">
        <v>25</v>
      </c>
      <c r="M58" s="58" t="s">
        <v>23</v>
      </c>
      <c r="N58" s="54"/>
      <c r="O58" s="35" t="str">
        <f>IF($N58="","A definir",VLOOKUP($I58&amp;$J58&amp;$N58,tb_aux!$N$2:$O$7,2,0))</f>
        <v>A definir</v>
      </c>
      <c r="Q58" s="12" t="s">
        <v>109</v>
      </c>
      <c r="R58" s="1" t="str">
        <f t="shared" si="0"/>
        <v/>
      </c>
      <c r="FF58" s="61"/>
    </row>
    <row r="59" spans="1:162" ht="45" x14ac:dyDescent="0.15">
      <c r="A59" s="19">
        <v>5</v>
      </c>
      <c r="B59" s="19">
        <v>3</v>
      </c>
      <c r="C59" s="19">
        <v>2</v>
      </c>
      <c r="D59" s="19">
        <v>3</v>
      </c>
      <c r="E59" s="8" t="s">
        <v>120</v>
      </c>
      <c r="F59" s="8" t="s">
        <v>138</v>
      </c>
      <c r="G59" s="20" t="s">
        <v>142</v>
      </c>
      <c r="H59" s="8" t="s">
        <v>24</v>
      </c>
      <c r="I59" s="8" t="s">
        <v>26</v>
      </c>
      <c r="J59" s="8" t="s">
        <v>25</v>
      </c>
      <c r="K59" s="39"/>
      <c r="L59" s="57" t="s">
        <v>25</v>
      </c>
      <c r="M59" s="58" t="s">
        <v>23</v>
      </c>
      <c r="N59" s="54"/>
      <c r="O59" s="35" t="str">
        <f>IF($N59="","A definir",VLOOKUP($I59&amp;$J59&amp;$N59,tb_aux!$N$2:$O$7,2,0))</f>
        <v>A definir</v>
      </c>
      <c r="Q59" s="12" t="s">
        <v>109</v>
      </c>
      <c r="R59" s="1" t="str">
        <f t="shared" si="0"/>
        <v/>
      </c>
      <c r="FF59" s="61"/>
    </row>
    <row r="60" spans="1:162" ht="45" x14ac:dyDescent="0.15">
      <c r="A60" s="19">
        <v>5</v>
      </c>
      <c r="B60" s="19">
        <v>3</v>
      </c>
      <c r="C60" s="19">
        <v>2</v>
      </c>
      <c r="D60" s="19">
        <v>4</v>
      </c>
      <c r="E60" s="8" t="s">
        <v>120</v>
      </c>
      <c r="F60" s="8" t="s">
        <v>138</v>
      </c>
      <c r="G60" s="20" t="s">
        <v>143</v>
      </c>
      <c r="H60" s="8" t="s">
        <v>24</v>
      </c>
      <c r="I60" s="8" t="s">
        <v>26</v>
      </c>
      <c r="J60" s="8" t="s">
        <v>25</v>
      </c>
      <c r="K60" s="39"/>
      <c r="L60" s="57" t="s">
        <v>25</v>
      </c>
      <c r="M60" s="58" t="s">
        <v>23</v>
      </c>
      <c r="N60" s="54"/>
      <c r="O60" s="35" t="str">
        <f>IF($N60="","A definir",VLOOKUP($I60&amp;$J60&amp;$N60,tb_aux!$N$2:$O$7,2,0))</f>
        <v>A definir</v>
      </c>
      <c r="Q60" s="12" t="s">
        <v>109</v>
      </c>
      <c r="R60" s="1" t="str">
        <f t="shared" si="0"/>
        <v/>
      </c>
      <c r="FF60" s="61"/>
    </row>
    <row r="61" spans="1:162" ht="45" x14ac:dyDescent="0.15">
      <c r="A61" s="19">
        <v>5</v>
      </c>
      <c r="B61" s="19">
        <v>3</v>
      </c>
      <c r="C61" s="19">
        <v>3</v>
      </c>
      <c r="D61" s="19"/>
      <c r="E61" s="8" t="s">
        <v>120</v>
      </c>
      <c r="F61" s="8" t="s">
        <v>144</v>
      </c>
      <c r="G61" s="20" t="s">
        <v>145</v>
      </c>
      <c r="H61" s="8" t="s">
        <v>24</v>
      </c>
      <c r="I61" s="8" t="s">
        <v>26</v>
      </c>
      <c r="J61" s="8" t="s">
        <v>25</v>
      </c>
      <c r="K61" s="39"/>
      <c r="L61" s="57" t="s">
        <v>25</v>
      </c>
      <c r="M61" s="58" t="s">
        <v>23</v>
      </c>
      <c r="N61" s="44" t="s">
        <v>113</v>
      </c>
      <c r="O61" s="36"/>
      <c r="Q61" s="12" t="s">
        <v>109</v>
      </c>
      <c r="R61" s="1" t="str">
        <f t="shared" si="0"/>
        <v/>
      </c>
      <c r="FF61" s="61"/>
    </row>
    <row r="62" spans="1:162" ht="45" x14ac:dyDescent="0.15">
      <c r="A62" s="19">
        <v>5</v>
      </c>
      <c r="B62" s="19">
        <v>3</v>
      </c>
      <c r="C62" s="19">
        <v>3</v>
      </c>
      <c r="D62" s="19">
        <v>1</v>
      </c>
      <c r="E62" s="8" t="s">
        <v>120</v>
      </c>
      <c r="F62" s="8" t="s">
        <v>144</v>
      </c>
      <c r="G62" s="20" t="s">
        <v>146</v>
      </c>
      <c r="H62" s="8" t="s">
        <v>24</v>
      </c>
      <c r="I62" s="8" t="s">
        <v>26</v>
      </c>
      <c r="J62" s="8" t="s">
        <v>25</v>
      </c>
      <c r="K62" s="39"/>
      <c r="L62" s="57" t="s">
        <v>25</v>
      </c>
      <c r="M62" s="58" t="s">
        <v>23</v>
      </c>
      <c r="N62" s="54"/>
      <c r="O62" s="35" t="str">
        <f>IF($N62="","A definir",VLOOKUP($I62&amp;$J62&amp;$N62,tb_aux!$N$2:$O$7,2,0))</f>
        <v>A definir</v>
      </c>
      <c r="Q62" s="12" t="s">
        <v>109</v>
      </c>
      <c r="R62" s="1" t="str">
        <f t="shared" si="0"/>
        <v/>
      </c>
      <c r="FF62" s="61"/>
    </row>
    <row r="63" spans="1:162" ht="45" x14ac:dyDescent="0.15">
      <c r="A63" s="19">
        <v>5</v>
      </c>
      <c r="B63" s="19">
        <v>3</v>
      </c>
      <c r="C63" s="19">
        <v>3</v>
      </c>
      <c r="D63" s="19">
        <v>2</v>
      </c>
      <c r="E63" s="8" t="s">
        <v>120</v>
      </c>
      <c r="F63" s="8" t="s">
        <v>144</v>
      </c>
      <c r="G63" s="20" t="s">
        <v>147</v>
      </c>
      <c r="H63" s="8" t="s">
        <v>24</v>
      </c>
      <c r="I63" s="8" t="s">
        <v>26</v>
      </c>
      <c r="J63" s="8" t="s">
        <v>25</v>
      </c>
      <c r="K63" s="39"/>
      <c r="L63" s="57" t="s">
        <v>25</v>
      </c>
      <c r="M63" s="58" t="s">
        <v>23</v>
      </c>
      <c r="N63" s="54"/>
      <c r="O63" s="35" t="str">
        <f>IF($N63="","A definir",VLOOKUP($I63&amp;$J63&amp;$N63,tb_aux!$N$2:$O$7,2,0))</f>
        <v>A definir</v>
      </c>
      <c r="Q63" s="12" t="s">
        <v>109</v>
      </c>
      <c r="R63" s="1" t="str">
        <f t="shared" si="0"/>
        <v/>
      </c>
      <c r="FF63" s="61"/>
    </row>
    <row r="64" spans="1:162" ht="45" x14ac:dyDescent="0.15">
      <c r="A64" s="19">
        <v>5</v>
      </c>
      <c r="B64" s="19">
        <v>3</v>
      </c>
      <c r="C64" s="19">
        <v>3</v>
      </c>
      <c r="D64" s="19">
        <v>3</v>
      </c>
      <c r="E64" s="8" t="s">
        <v>120</v>
      </c>
      <c r="F64" s="8" t="s">
        <v>144</v>
      </c>
      <c r="G64" s="20" t="s">
        <v>148</v>
      </c>
      <c r="H64" s="8" t="s">
        <v>24</v>
      </c>
      <c r="I64" s="8" t="s">
        <v>18</v>
      </c>
      <c r="J64" s="8" t="s">
        <v>25</v>
      </c>
      <c r="K64" s="39"/>
      <c r="L64" s="57" t="s">
        <v>25</v>
      </c>
      <c r="M64" s="58" t="s">
        <v>23</v>
      </c>
      <c r="N64" s="54"/>
      <c r="O64" s="35" t="str">
        <f>IF($N64="","A definir",VLOOKUP($I64&amp;$J64&amp;$N64,tb_aux!$N$2:$O$7,2,0))</f>
        <v>A definir</v>
      </c>
      <c r="Q64" s="12" t="s">
        <v>109</v>
      </c>
      <c r="R64" s="1" t="str">
        <f t="shared" si="0"/>
        <v/>
      </c>
      <c r="FF64" s="61"/>
    </row>
    <row r="65" spans="1:162" ht="45" x14ac:dyDescent="0.15">
      <c r="A65" s="19">
        <v>5</v>
      </c>
      <c r="B65" s="19">
        <v>3</v>
      </c>
      <c r="C65" s="19">
        <v>4</v>
      </c>
      <c r="D65" s="19"/>
      <c r="E65" s="8" t="s">
        <v>120</v>
      </c>
      <c r="F65" s="8" t="s">
        <v>149</v>
      </c>
      <c r="G65" s="20" t="s">
        <v>150</v>
      </c>
      <c r="H65" s="8" t="s">
        <v>24</v>
      </c>
      <c r="I65" s="8" t="s">
        <v>18</v>
      </c>
      <c r="J65" s="8" t="s">
        <v>25</v>
      </c>
      <c r="K65" s="39"/>
      <c r="L65" s="57" t="s">
        <v>25</v>
      </c>
      <c r="M65" s="58" t="s">
        <v>23</v>
      </c>
      <c r="N65" s="54"/>
      <c r="O65" s="35" t="str">
        <f>IF($N65="","A definir",VLOOKUP($I65&amp;$J65&amp;$N65,tb_aux!$N$2:$O$7,2,0))</f>
        <v>A definir</v>
      </c>
      <c r="Q65" s="12" t="s">
        <v>109</v>
      </c>
      <c r="R65" s="1" t="str">
        <f t="shared" si="0"/>
        <v/>
      </c>
      <c r="FF65" s="61"/>
    </row>
    <row r="66" spans="1:162" ht="78.75" x14ac:dyDescent="0.15">
      <c r="A66" s="19">
        <v>5</v>
      </c>
      <c r="B66" s="19">
        <v>4</v>
      </c>
      <c r="C66" s="19"/>
      <c r="D66" s="19"/>
      <c r="E66" s="8" t="s">
        <v>120</v>
      </c>
      <c r="F66" s="8" t="s">
        <v>151</v>
      </c>
      <c r="G66" s="8" t="s">
        <v>152</v>
      </c>
      <c r="H66" s="8" t="s">
        <v>24</v>
      </c>
      <c r="I66" s="8" t="s">
        <v>18</v>
      </c>
      <c r="J66" s="8" t="s">
        <v>25</v>
      </c>
      <c r="K66" s="39"/>
      <c r="L66" s="57" t="s">
        <v>25</v>
      </c>
      <c r="M66" s="58" t="s">
        <v>23</v>
      </c>
      <c r="N66" s="54"/>
      <c r="O66" s="35" t="str">
        <f>IF($N66="","A definir",VLOOKUP($I66&amp;$J66&amp;$N66,tb_aux!$N$2:$O$7,2,0))</f>
        <v>A definir</v>
      </c>
      <c r="Q66" s="12" t="s">
        <v>60</v>
      </c>
      <c r="R66" s="1" t="str">
        <f t="shared" si="0"/>
        <v/>
      </c>
      <c r="FF66" s="61"/>
    </row>
    <row r="67" spans="1:162" ht="45" x14ac:dyDescent="0.15">
      <c r="A67" s="19">
        <v>5</v>
      </c>
      <c r="B67" s="19">
        <v>5</v>
      </c>
      <c r="C67" s="19"/>
      <c r="D67" s="19"/>
      <c r="E67" s="8" t="s">
        <v>120</v>
      </c>
      <c r="F67" s="8" t="s">
        <v>153</v>
      </c>
      <c r="G67" s="8" t="s">
        <v>154</v>
      </c>
      <c r="H67" s="8" t="s">
        <v>24</v>
      </c>
      <c r="I67" s="8" t="s">
        <v>26</v>
      </c>
      <c r="J67" s="8" t="s">
        <v>25</v>
      </c>
      <c r="K67" s="39"/>
      <c r="L67" s="57" t="s">
        <v>25</v>
      </c>
      <c r="M67" s="58" t="s">
        <v>23</v>
      </c>
      <c r="N67" s="54"/>
      <c r="O67" s="35" t="str">
        <f>IF($N67="","A definir",VLOOKUP($I67&amp;$J67&amp;$N67,tb_aux!$N$2:$O$7,2,0))</f>
        <v>A definir</v>
      </c>
      <c r="Q67" s="12" t="s">
        <v>60</v>
      </c>
      <c r="R67" s="1" t="str">
        <f t="shared" si="0"/>
        <v/>
      </c>
      <c r="FF67" s="61"/>
    </row>
    <row r="68" spans="1:162" ht="22.5" x14ac:dyDescent="0.15">
      <c r="A68" s="19">
        <v>6</v>
      </c>
      <c r="B68" s="19">
        <v>1</v>
      </c>
      <c r="C68" s="19"/>
      <c r="D68" s="19"/>
      <c r="E68" s="8" t="s">
        <v>155</v>
      </c>
      <c r="F68" s="8" t="s">
        <v>156</v>
      </c>
      <c r="G68" s="8" t="s">
        <v>157</v>
      </c>
      <c r="H68" s="8" t="s">
        <v>24</v>
      </c>
      <c r="I68" s="8" t="s">
        <v>26</v>
      </c>
      <c r="J68" s="8" t="s">
        <v>25</v>
      </c>
      <c r="K68" s="39"/>
      <c r="L68" s="57" t="s">
        <v>25</v>
      </c>
      <c r="M68" s="58" t="s">
        <v>23</v>
      </c>
      <c r="N68" s="54"/>
      <c r="O68" s="35" t="str">
        <f>IF($N68="","A definir",VLOOKUP($I68&amp;$J68&amp;$N68,tb_aux!$N$2:$O$7,2,0))</f>
        <v>A definir</v>
      </c>
      <c r="Q68" s="12" t="s">
        <v>60</v>
      </c>
      <c r="R68" s="1" t="str">
        <f t="shared" si="0"/>
        <v/>
      </c>
      <c r="FF68" s="61"/>
    </row>
    <row r="69" spans="1:162" ht="157.5" x14ac:dyDescent="0.15">
      <c r="A69" s="19">
        <v>6</v>
      </c>
      <c r="B69" s="19">
        <v>2</v>
      </c>
      <c r="C69" s="19"/>
      <c r="D69" s="19"/>
      <c r="E69" s="8" t="s">
        <v>155</v>
      </c>
      <c r="F69" s="8" t="s">
        <v>156</v>
      </c>
      <c r="G69" s="20" t="s">
        <v>158</v>
      </c>
      <c r="H69" s="8" t="s">
        <v>24</v>
      </c>
      <c r="I69" s="8" t="s">
        <v>26</v>
      </c>
      <c r="J69" s="8" t="s">
        <v>25</v>
      </c>
      <c r="K69" s="39" t="s">
        <v>159</v>
      </c>
      <c r="L69" s="57" t="s">
        <v>25</v>
      </c>
      <c r="M69" s="58" t="s">
        <v>23</v>
      </c>
      <c r="N69" s="54"/>
      <c r="O69" s="35" t="str">
        <f>IF($N69="","A definir",VLOOKUP($I69&amp;$J69&amp;$N69,tb_aux!$N$2:$O$7,2,0))</f>
        <v>A definir</v>
      </c>
      <c r="Q69" s="12" t="s">
        <v>60</v>
      </c>
      <c r="R69" s="1" t="str">
        <f t="shared" si="0"/>
        <v/>
      </c>
      <c r="FF69" s="61"/>
    </row>
    <row r="70" spans="1:162" ht="22.5" x14ac:dyDescent="0.15">
      <c r="A70" s="19">
        <v>6</v>
      </c>
      <c r="B70" s="19">
        <v>3</v>
      </c>
      <c r="C70" s="19"/>
      <c r="D70" s="19"/>
      <c r="E70" s="8" t="s">
        <v>155</v>
      </c>
      <c r="F70" s="8" t="s">
        <v>156</v>
      </c>
      <c r="G70" s="20" t="s">
        <v>160</v>
      </c>
      <c r="H70" s="8" t="s">
        <v>24</v>
      </c>
      <c r="I70" s="8" t="s">
        <v>26</v>
      </c>
      <c r="J70" s="8" t="s">
        <v>25</v>
      </c>
      <c r="K70" s="39"/>
      <c r="L70" s="57" t="s">
        <v>25</v>
      </c>
      <c r="M70" s="58" t="s">
        <v>23</v>
      </c>
      <c r="N70" s="54"/>
      <c r="O70" s="35" t="str">
        <f>IF($N70="","A definir",VLOOKUP($I70&amp;$J70&amp;$N70,tb_aux!$N$2:$O$7,2,0))</f>
        <v>A definir</v>
      </c>
      <c r="Q70" s="12" t="s">
        <v>60</v>
      </c>
      <c r="R70" s="1" t="str">
        <f t="shared" si="0"/>
        <v/>
      </c>
      <c r="FF70" s="61"/>
    </row>
    <row r="71" spans="1:162" ht="33.75" x14ac:dyDescent="0.15">
      <c r="A71" s="19">
        <v>6</v>
      </c>
      <c r="B71" s="19">
        <v>4</v>
      </c>
      <c r="C71" s="19"/>
      <c r="D71" s="19"/>
      <c r="E71" s="8" t="s">
        <v>155</v>
      </c>
      <c r="F71" s="8" t="s">
        <v>153</v>
      </c>
      <c r="G71" s="8" t="s">
        <v>161</v>
      </c>
      <c r="H71" s="8" t="s">
        <v>24</v>
      </c>
      <c r="I71" s="8" t="s">
        <v>26</v>
      </c>
      <c r="J71" s="8" t="s">
        <v>25</v>
      </c>
      <c r="K71" s="39"/>
      <c r="L71" s="57" t="s">
        <v>25</v>
      </c>
      <c r="M71" s="58" t="s">
        <v>23</v>
      </c>
      <c r="N71" s="54"/>
      <c r="O71" s="35" t="str">
        <f>IF($N71="","A definir",VLOOKUP($I71&amp;$J71&amp;$N71,tb_aux!$N$2:$O$7,2,0))</f>
        <v>A definir</v>
      </c>
      <c r="Q71" s="12" t="s">
        <v>60</v>
      </c>
      <c r="R71" s="1" t="str">
        <f t="shared" ref="R71:R134" si="1">IF(AND(Q72="sub item",Q71="item"),"fórmula","")</f>
        <v/>
      </c>
      <c r="FF71" s="61"/>
    </row>
    <row r="72" spans="1:162" ht="33.75" x14ac:dyDescent="0.15">
      <c r="A72" s="19">
        <v>7</v>
      </c>
      <c r="B72" s="19">
        <v>1</v>
      </c>
      <c r="C72" s="19"/>
      <c r="D72" s="19"/>
      <c r="E72" s="8" t="s">
        <v>162</v>
      </c>
      <c r="F72" s="8" t="s">
        <v>163</v>
      </c>
      <c r="G72" s="8" t="s">
        <v>164</v>
      </c>
      <c r="H72" s="8" t="s">
        <v>24</v>
      </c>
      <c r="I72" s="8" t="s">
        <v>26</v>
      </c>
      <c r="J72" s="8" t="s">
        <v>25</v>
      </c>
      <c r="K72" s="39"/>
      <c r="L72" s="57" t="s">
        <v>25</v>
      </c>
      <c r="M72" s="58" t="s">
        <v>23</v>
      </c>
      <c r="N72" s="54"/>
      <c r="O72" s="35" t="str">
        <f>IF($N72="","A definir",VLOOKUP($I72&amp;$J72&amp;$N72,tb_aux!$N$2:$O$7,2,0))</f>
        <v>A definir</v>
      </c>
      <c r="Q72" s="12" t="s">
        <v>60</v>
      </c>
      <c r="R72" s="1" t="str">
        <f t="shared" si="1"/>
        <v/>
      </c>
      <c r="FF72" s="61"/>
    </row>
    <row r="73" spans="1:162" ht="33.75" x14ac:dyDescent="0.15">
      <c r="A73" s="19">
        <v>7</v>
      </c>
      <c r="B73" s="19">
        <v>2</v>
      </c>
      <c r="C73" s="19"/>
      <c r="D73" s="19"/>
      <c r="E73" s="8" t="s">
        <v>162</v>
      </c>
      <c r="F73" s="8" t="s">
        <v>163</v>
      </c>
      <c r="G73" s="20" t="s">
        <v>165</v>
      </c>
      <c r="H73" s="8" t="s">
        <v>24</v>
      </c>
      <c r="I73" s="8" t="s">
        <v>26</v>
      </c>
      <c r="J73" s="8" t="s">
        <v>25</v>
      </c>
      <c r="K73" s="39"/>
      <c r="L73" s="57" t="s">
        <v>25</v>
      </c>
      <c r="M73" s="58" t="s">
        <v>23</v>
      </c>
      <c r="N73" s="54"/>
      <c r="O73" s="35" t="str">
        <f>IF($N73="","A definir",VLOOKUP($I73&amp;$J73&amp;$N73,tb_aux!$N$2:$O$7,2,0))</f>
        <v>A definir</v>
      </c>
      <c r="Q73" s="12" t="s">
        <v>60</v>
      </c>
      <c r="R73" s="1" t="str">
        <f t="shared" si="1"/>
        <v/>
      </c>
      <c r="FF73" s="61"/>
    </row>
    <row r="74" spans="1:162" ht="33.75" x14ac:dyDescent="0.15">
      <c r="A74" s="19">
        <v>7</v>
      </c>
      <c r="B74" s="19">
        <v>3</v>
      </c>
      <c r="C74" s="19"/>
      <c r="D74" s="19"/>
      <c r="E74" s="8" t="s">
        <v>162</v>
      </c>
      <c r="F74" s="8" t="s">
        <v>163</v>
      </c>
      <c r="G74" s="20" t="s">
        <v>166</v>
      </c>
      <c r="H74" s="8" t="s">
        <v>24</v>
      </c>
      <c r="I74" s="8" t="s">
        <v>26</v>
      </c>
      <c r="J74" s="8" t="s">
        <v>25</v>
      </c>
      <c r="K74" s="39"/>
      <c r="L74" s="57" t="s">
        <v>25</v>
      </c>
      <c r="M74" s="58" t="s">
        <v>23</v>
      </c>
      <c r="N74" s="54"/>
      <c r="O74" s="35" t="str">
        <f>IF($N74="","A definir",VLOOKUP($I74&amp;$J74&amp;$N74,tb_aux!$N$2:$O$7,2,0))</f>
        <v>A definir</v>
      </c>
      <c r="Q74" s="12" t="s">
        <v>60</v>
      </c>
      <c r="R74" s="1" t="str">
        <f t="shared" si="1"/>
        <v/>
      </c>
      <c r="FF74" s="61"/>
    </row>
    <row r="75" spans="1:162" ht="45" x14ac:dyDescent="0.15">
      <c r="A75" s="19">
        <v>7</v>
      </c>
      <c r="B75" s="19">
        <v>4</v>
      </c>
      <c r="C75" s="19"/>
      <c r="D75" s="19"/>
      <c r="E75" s="8" t="s">
        <v>162</v>
      </c>
      <c r="F75" s="8" t="s">
        <v>167</v>
      </c>
      <c r="G75" s="8" t="s">
        <v>168</v>
      </c>
      <c r="H75" s="8" t="s">
        <v>24</v>
      </c>
      <c r="I75" s="8" t="s">
        <v>18</v>
      </c>
      <c r="J75" s="8" t="s">
        <v>25</v>
      </c>
      <c r="K75" s="39"/>
      <c r="L75" s="57" t="s">
        <v>25</v>
      </c>
      <c r="M75" s="58" t="s">
        <v>23</v>
      </c>
      <c r="N75" s="54"/>
      <c r="O75" s="35" t="str">
        <f>IF($N75="","A definir",VLOOKUP($I75&amp;$J75&amp;$N75,tb_aux!$N$2:$O$7,2,0))</f>
        <v>A definir</v>
      </c>
      <c r="Q75" s="12" t="s">
        <v>60</v>
      </c>
      <c r="R75" s="1" t="str">
        <f t="shared" si="1"/>
        <v/>
      </c>
      <c r="FF75" s="61"/>
    </row>
    <row r="76" spans="1:162" ht="33.75" x14ac:dyDescent="0.15">
      <c r="A76" s="19">
        <v>7</v>
      </c>
      <c r="B76" s="19">
        <v>5</v>
      </c>
      <c r="C76" s="19"/>
      <c r="D76" s="19"/>
      <c r="E76" s="8" t="s">
        <v>162</v>
      </c>
      <c r="F76" s="8" t="s">
        <v>169</v>
      </c>
      <c r="G76" s="8" t="s">
        <v>170</v>
      </c>
      <c r="H76" s="8" t="s">
        <v>24</v>
      </c>
      <c r="I76" s="8" t="s">
        <v>18</v>
      </c>
      <c r="J76" s="8" t="s">
        <v>25</v>
      </c>
      <c r="K76" s="39"/>
      <c r="L76" s="57" t="s">
        <v>25</v>
      </c>
      <c r="M76" s="58" t="s">
        <v>23</v>
      </c>
      <c r="N76" s="54"/>
      <c r="O76" s="35" t="str">
        <f>IF($N76="","A definir",VLOOKUP($I76&amp;$J76&amp;$N76,tb_aux!$N$2:$O$7,2,0))</f>
        <v>A definir</v>
      </c>
      <c r="Q76" s="12" t="s">
        <v>60</v>
      </c>
      <c r="R76" s="1" t="str">
        <f t="shared" si="1"/>
        <v/>
      </c>
      <c r="FF76" s="61"/>
    </row>
    <row r="77" spans="1:162" ht="33.75" x14ac:dyDescent="0.15">
      <c r="A77" s="19">
        <v>7</v>
      </c>
      <c r="B77" s="19">
        <v>6</v>
      </c>
      <c r="C77" s="19"/>
      <c r="D77" s="19"/>
      <c r="E77" s="8" t="s">
        <v>162</v>
      </c>
      <c r="F77" s="8" t="s">
        <v>171</v>
      </c>
      <c r="G77" s="8" t="s">
        <v>172</v>
      </c>
      <c r="H77" s="8" t="s">
        <v>24</v>
      </c>
      <c r="I77" s="8" t="s">
        <v>18</v>
      </c>
      <c r="J77" s="8" t="s">
        <v>25</v>
      </c>
      <c r="K77" s="39"/>
      <c r="L77" s="57" t="s">
        <v>25</v>
      </c>
      <c r="M77" s="58" t="s">
        <v>23</v>
      </c>
      <c r="N77" s="54"/>
      <c r="O77" s="35" t="str">
        <f>IF($N77="","A definir",VLOOKUP($I77&amp;$J77&amp;$N77,tb_aux!$N$2:$O$7,2,0))</f>
        <v>A definir</v>
      </c>
      <c r="Q77" s="12" t="s">
        <v>60</v>
      </c>
      <c r="R77" s="1" t="str">
        <f t="shared" si="1"/>
        <v/>
      </c>
      <c r="FF77" s="61"/>
    </row>
    <row r="78" spans="1:162" ht="33.75" x14ac:dyDescent="0.15">
      <c r="A78" s="19">
        <v>7</v>
      </c>
      <c r="B78" s="19">
        <v>7</v>
      </c>
      <c r="C78" s="19"/>
      <c r="D78" s="19"/>
      <c r="E78" s="8" t="s">
        <v>162</v>
      </c>
      <c r="F78" s="8" t="s">
        <v>171</v>
      </c>
      <c r="G78" s="8" t="s">
        <v>173</v>
      </c>
      <c r="H78" s="8" t="s">
        <v>24</v>
      </c>
      <c r="I78" s="8" t="s">
        <v>18</v>
      </c>
      <c r="J78" s="8" t="s">
        <v>25</v>
      </c>
      <c r="K78" s="39"/>
      <c r="L78" s="57" t="s">
        <v>25</v>
      </c>
      <c r="M78" s="58" t="s">
        <v>23</v>
      </c>
      <c r="N78" s="54"/>
      <c r="O78" s="35" t="str">
        <f>IF($N78="","A definir",VLOOKUP($I78&amp;$J78&amp;$N78,tb_aux!$N$2:$O$7,2,0))</f>
        <v>A definir</v>
      </c>
      <c r="Q78" s="12" t="s">
        <v>60</v>
      </c>
      <c r="R78" s="1" t="str">
        <f t="shared" si="1"/>
        <v/>
      </c>
      <c r="FF78" s="61"/>
    </row>
    <row r="79" spans="1:162" ht="101.25" x14ac:dyDescent="0.15">
      <c r="A79" s="19">
        <v>7</v>
      </c>
      <c r="B79" s="19">
        <v>8</v>
      </c>
      <c r="C79" s="19"/>
      <c r="D79" s="19"/>
      <c r="E79" s="8" t="s">
        <v>162</v>
      </c>
      <c r="F79" s="8" t="s">
        <v>174</v>
      </c>
      <c r="G79" s="21" t="s">
        <v>175</v>
      </c>
      <c r="H79" s="8" t="s">
        <v>24</v>
      </c>
      <c r="I79" s="8" t="s">
        <v>18</v>
      </c>
      <c r="J79" s="8" t="s">
        <v>25</v>
      </c>
      <c r="K79" s="40" t="s">
        <v>176</v>
      </c>
      <c r="L79" s="57" t="s">
        <v>25</v>
      </c>
      <c r="M79" s="58" t="s">
        <v>23</v>
      </c>
      <c r="N79" s="54"/>
      <c r="O79" s="35" t="str">
        <f>IF($N79="","A definir",VLOOKUP($I79&amp;$J79&amp;$N79,tb_aux!$N$2:$O$7,2,0))</f>
        <v>A definir</v>
      </c>
      <c r="Q79" s="12" t="s">
        <v>60</v>
      </c>
      <c r="R79" s="1" t="str">
        <f t="shared" si="1"/>
        <v/>
      </c>
      <c r="FF79" s="61"/>
    </row>
    <row r="80" spans="1:162" ht="33.75" x14ac:dyDescent="0.15">
      <c r="A80" s="19">
        <v>7</v>
      </c>
      <c r="B80" s="19">
        <v>9</v>
      </c>
      <c r="C80" s="19"/>
      <c r="D80" s="19"/>
      <c r="E80" s="8" t="s">
        <v>162</v>
      </c>
      <c r="F80" s="8" t="s">
        <v>174</v>
      </c>
      <c r="G80" s="20" t="s">
        <v>177</v>
      </c>
      <c r="H80" s="8" t="s">
        <v>24</v>
      </c>
      <c r="I80" s="8" t="s">
        <v>18</v>
      </c>
      <c r="J80" s="8" t="s">
        <v>25</v>
      </c>
      <c r="K80" s="39"/>
      <c r="L80" s="57" t="s">
        <v>25</v>
      </c>
      <c r="M80" s="58" t="s">
        <v>23</v>
      </c>
      <c r="N80" s="54"/>
      <c r="O80" s="35" t="str">
        <f>IF($N80="","A definir",VLOOKUP($I80&amp;$J80&amp;$N80,tb_aux!$N$2:$O$7,2,0))</f>
        <v>A definir</v>
      </c>
      <c r="Q80" s="12" t="s">
        <v>60</v>
      </c>
      <c r="R80" s="1" t="str">
        <f t="shared" si="1"/>
        <v/>
      </c>
      <c r="FF80" s="61"/>
    </row>
    <row r="81" spans="1:162" ht="33.75" x14ac:dyDescent="0.15">
      <c r="A81" s="19">
        <v>7</v>
      </c>
      <c r="B81" s="19">
        <v>10</v>
      </c>
      <c r="C81" s="19"/>
      <c r="D81" s="19"/>
      <c r="E81" s="8" t="s">
        <v>162</v>
      </c>
      <c r="F81" s="8" t="s">
        <v>178</v>
      </c>
      <c r="G81" s="20" t="s">
        <v>179</v>
      </c>
      <c r="H81" s="8" t="s">
        <v>24</v>
      </c>
      <c r="I81" s="8" t="s">
        <v>26</v>
      </c>
      <c r="J81" s="8" t="s">
        <v>25</v>
      </c>
      <c r="K81" s="39"/>
      <c r="L81" s="57" t="s">
        <v>25</v>
      </c>
      <c r="M81" s="58" t="s">
        <v>23</v>
      </c>
      <c r="N81" s="54"/>
      <c r="O81" s="35" t="str">
        <f>IF($N81="","A definir",VLOOKUP($I81&amp;$J81&amp;$N81,tb_aux!$N$2:$O$7,2,0))</f>
        <v>A definir</v>
      </c>
      <c r="Q81" s="12" t="s">
        <v>60</v>
      </c>
      <c r="R81" s="1" t="str">
        <f t="shared" si="1"/>
        <v/>
      </c>
      <c r="FF81" s="61"/>
    </row>
    <row r="82" spans="1:162" ht="45" x14ac:dyDescent="0.15">
      <c r="A82" s="19">
        <v>7</v>
      </c>
      <c r="B82" s="19">
        <v>11</v>
      </c>
      <c r="C82" s="19"/>
      <c r="D82" s="19"/>
      <c r="E82" s="8" t="s">
        <v>162</v>
      </c>
      <c r="F82" s="8" t="s">
        <v>178</v>
      </c>
      <c r="G82" s="20" t="str">
        <f>_xlfn.CONCAT("Permitir que eventos ou programações de mudanças em ICs sejam excluídos da contabilização de disponibilidade, mediante configuração prévia por IC ou categoria de IC, dentre as previstas na seção ",A247, ".", B247,".")</f>
        <v>Permitir que eventos ou programações de mudanças em ICs sejam excluídos da contabilização de disponibilidade, mediante configuração prévia por IC ou categoria de IC, dentre as previstas na seção 14.5.</v>
      </c>
      <c r="H82" s="8" t="s">
        <v>24</v>
      </c>
      <c r="I82" s="8" t="s">
        <v>18</v>
      </c>
      <c r="J82" s="8" t="s">
        <v>25</v>
      </c>
      <c r="K82" s="39"/>
      <c r="L82" s="57" t="s">
        <v>25</v>
      </c>
      <c r="M82" s="58" t="s">
        <v>31</v>
      </c>
      <c r="N82" s="54"/>
      <c r="O82" s="35" t="str">
        <f>IF($N82="","A definir",VLOOKUP($I82&amp;$J82&amp;$N82,tb_aux!$N$2:$O$7,2,0))</f>
        <v>A definir</v>
      </c>
      <c r="Q82" s="12" t="s">
        <v>60</v>
      </c>
      <c r="R82" s="1" t="str">
        <f t="shared" si="1"/>
        <v/>
      </c>
      <c r="FF82" s="61"/>
    </row>
    <row r="83" spans="1:162" ht="96.6" customHeight="1" x14ac:dyDescent="0.15">
      <c r="A83" s="19">
        <v>7</v>
      </c>
      <c r="B83" s="19">
        <v>12</v>
      </c>
      <c r="C83" s="19"/>
      <c r="D83" s="19"/>
      <c r="E83" s="8" t="s">
        <v>162</v>
      </c>
      <c r="F83" s="8" t="s">
        <v>180</v>
      </c>
      <c r="G83" s="8" t="s">
        <v>181</v>
      </c>
      <c r="H83" s="8" t="s">
        <v>24</v>
      </c>
      <c r="I83" s="8" t="s">
        <v>18</v>
      </c>
      <c r="J83" s="8" t="s">
        <v>27</v>
      </c>
      <c r="K83" s="39"/>
      <c r="L83" s="57" t="s">
        <v>25</v>
      </c>
      <c r="M83" s="58" t="s">
        <v>23</v>
      </c>
      <c r="N83" s="43" t="s">
        <v>28</v>
      </c>
      <c r="O83" s="35" t="str">
        <f>IF($N83="","A definir",VLOOKUP($I83&amp;$J83&amp;$N83,tb_aux!$N$2:$O$7,2,0))</f>
        <v>-</v>
      </c>
      <c r="Q83" s="12" t="s">
        <v>60</v>
      </c>
      <c r="R83" s="1" t="str">
        <f t="shared" si="1"/>
        <v/>
      </c>
      <c r="FF83" s="61"/>
    </row>
    <row r="84" spans="1:162" ht="135" x14ac:dyDescent="0.15">
      <c r="A84" s="19">
        <v>7</v>
      </c>
      <c r="B84" s="19">
        <v>13</v>
      </c>
      <c r="C84" s="19"/>
      <c r="D84" s="19"/>
      <c r="E84" s="8" t="s">
        <v>162</v>
      </c>
      <c r="F84" s="8" t="s">
        <v>182</v>
      </c>
      <c r="G84" s="8" t="s">
        <v>183</v>
      </c>
      <c r="H84" s="8" t="s">
        <v>24</v>
      </c>
      <c r="I84" s="8" t="s">
        <v>18</v>
      </c>
      <c r="J84" s="8" t="s">
        <v>25</v>
      </c>
      <c r="K84" s="39" t="s">
        <v>184</v>
      </c>
      <c r="L84" s="57" t="s">
        <v>25</v>
      </c>
      <c r="M84" s="58" t="s">
        <v>23</v>
      </c>
      <c r="N84" s="54"/>
      <c r="O84" s="35" t="str">
        <f>IF($N84="","A definir",VLOOKUP($I84&amp;$J84&amp;$N84,tb_aux!$N$2:$O$7,2,0))</f>
        <v>A definir</v>
      </c>
      <c r="Q84" s="12" t="s">
        <v>60</v>
      </c>
      <c r="R84" s="1" t="str">
        <f t="shared" si="1"/>
        <v/>
      </c>
      <c r="FF84" s="61"/>
    </row>
    <row r="85" spans="1:162" ht="56.25" x14ac:dyDescent="0.15">
      <c r="A85" s="19">
        <v>7</v>
      </c>
      <c r="B85" s="19">
        <v>14</v>
      </c>
      <c r="C85" s="19"/>
      <c r="D85" s="19"/>
      <c r="E85" s="8" t="s">
        <v>162</v>
      </c>
      <c r="F85" s="8" t="s">
        <v>182</v>
      </c>
      <c r="G85" s="22" t="str">
        <f>_xlfn.CONCAT("Permitir a definição de regras de parada de contagem de tempo nos estados dos chamados e problemas, conforme apresentado nas seções ", A151, ".", B151," e ", A465, ".", B465,".")</f>
        <v>Permitir a definição de regras de parada de contagem de tempo nos estados dos chamados e problemas, conforme apresentado nas seções 10.11 e 18.15.</v>
      </c>
      <c r="H85" s="8" t="s">
        <v>24</v>
      </c>
      <c r="I85" s="8" t="s">
        <v>18</v>
      </c>
      <c r="J85" s="8" t="s">
        <v>25</v>
      </c>
      <c r="K85" s="39" t="s">
        <v>185</v>
      </c>
      <c r="L85" s="57" t="s">
        <v>25</v>
      </c>
      <c r="M85" s="58" t="s">
        <v>23</v>
      </c>
      <c r="N85" s="54"/>
      <c r="O85" s="35" t="str">
        <f>IF($N85="","A definir",VLOOKUP($I85&amp;$J85&amp;$N85,tb_aux!$N$2:$O$7,2,0))</f>
        <v>A definir</v>
      </c>
      <c r="Q85" s="12" t="s">
        <v>60</v>
      </c>
      <c r="R85" s="1" t="str">
        <f t="shared" si="1"/>
        <v/>
      </c>
      <c r="FF85" s="61"/>
    </row>
    <row r="86" spans="1:162" ht="67.5" x14ac:dyDescent="0.15">
      <c r="A86" s="19">
        <v>7</v>
      </c>
      <c r="B86" s="19">
        <v>15</v>
      </c>
      <c r="C86" s="19"/>
      <c r="D86" s="19"/>
      <c r="E86" s="8" t="s">
        <v>162</v>
      </c>
      <c r="F86" s="8" t="s">
        <v>182</v>
      </c>
      <c r="G86" s="8" t="s">
        <v>186</v>
      </c>
      <c r="H86" s="8" t="s">
        <v>24</v>
      </c>
      <c r="I86" s="8" t="s">
        <v>18</v>
      </c>
      <c r="J86" s="8" t="s">
        <v>25</v>
      </c>
      <c r="K86" s="39" t="s">
        <v>187</v>
      </c>
      <c r="L86" s="57" t="s">
        <v>25</v>
      </c>
      <c r="M86" s="58" t="s">
        <v>23</v>
      </c>
      <c r="N86" s="54"/>
      <c r="O86" s="35" t="str">
        <f>IF($N86="","A definir",VLOOKUP($I86&amp;$J86&amp;$N86,tb_aux!$N$2:$O$7,2,0))</f>
        <v>A definir</v>
      </c>
      <c r="Q86" s="12" t="s">
        <v>60</v>
      </c>
      <c r="R86" s="1" t="str">
        <f t="shared" si="1"/>
        <v/>
      </c>
      <c r="FF86" s="61"/>
    </row>
    <row r="87" spans="1:162" ht="45" x14ac:dyDescent="0.15">
      <c r="A87" s="19">
        <v>7</v>
      </c>
      <c r="B87" s="19">
        <v>16</v>
      </c>
      <c r="C87" s="19"/>
      <c r="D87" s="19"/>
      <c r="E87" s="8" t="s">
        <v>162</v>
      </c>
      <c r="F87" s="8" t="s">
        <v>182</v>
      </c>
      <c r="G87" s="20" t="s">
        <v>188</v>
      </c>
      <c r="H87" s="8" t="s">
        <v>24</v>
      </c>
      <c r="I87" s="8" t="s">
        <v>18</v>
      </c>
      <c r="J87" s="8" t="s">
        <v>25</v>
      </c>
      <c r="K87" s="39"/>
      <c r="L87" s="57" t="s">
        <v>25</v>
      </c>
      <c r="M87" s="58" t="s">
        <v>23</v>
      </c>
      <c r="N87" s="54"/>
      <c r="O87" s="35" t="str">
        <f>IF($N87="","A definir",VLOOKUP($I87&amp;$J87&amp;$N87,tb_aux!$N$2:$O$7,2,0))</f>
        <v>A definir</v>
      </c>
      <c r="Q87" s="12" t="s">
        <v>60</v>
      </c>
      <c r="R87" s="1" t="str">
        <f t="shared" si="1"/>
        <v/>
      </c>
      <c r="FF87" s="61"/>
    </row>
    <row r="88" spans="1:162" ht="56.25" x14ac:dyDescent="0.15">
      <c r="A88" s="19">
        <v>7</v>
      </c>
      <c r="B88" s="19">
        <v>17</v>
      </c>
      <c r="C88" s="19"/>
      <c r="D88" s="19"/>
      <c r="E88" s="8" t="s">
        <v>162</v>
      </c>
      <c r="F88" s="8" t="s">
        <v>182</v>
      </c>
      <c r="G88" s="20" t="s">
        <v>189</v>
      </c>
      <c r="H88" s="8" t="s">
        <v>24</v>
      </c>
      <c r="I88" s="8" t="s">
        <v>18</v>
      </c>
      <c r="J88" s="8" t="s">
        <v>25</v>
      </c>
      <c r="K88" s="39"/>
      <c r="L88" s="57" t="s">
        <v>25</v>
      </c>
      <c r="M88" s="58" t="s">
        <v>23</v>
      </c>
      <c r="N88" s="54"/>
      <c r="O88" s="35" t="str">
        <f>IF($N88="","A definir",VLOOKUP($I88&amp;$J88&amp;$N88,tb_aux!$N$2:$O$7,2,0))</f>
        <v>A definir</v>
      </c>
      <c r="Q88" s="12" t="s">
        <v>60</v>
      </c>
      <c r="R88" s="1" t="str">
        <f t="shared" si="1"/>
        <v/>
      </c>
      <c r="FF88" s="61"/>
    </row>
    <row r="89" spans="1:162" ht="78.75" x14ac:dyDescent="0.15">
      <c r="A89" s="19">
        <v>7</v>
      </c>
      <c r="B89" s="19">
        <v>18</v>
      </c>
      <c r="C89" s="19"/>
      <c r="D89" s="19"/>
      <c r="E89" s="8" t="s">
        <v>162</v>
      </c>
      <c r="F89" s="8" t="s">
        <v>190</v>
      </c>
      <c r="G89" s="8" t="s">
        <v>191</v>
      </c>
      <c r="H89" s="8" t="s">
        <v>24</v>
      </c>
      <c r="I89" s="8" t="s">
        <v>26</v>
      </c>
      <c r="J89" s="8" t="s">
        <v>25</v>
      </c>
      <c r="K89" s="39" t="s">
        <v>192</v>
      </c>
      <c r="L89" s="57" t="s">
        <v>25</v>
      </c>
      <c r="M89" s="58" t="s">
        <v>23</v>
      </c>
      <c r="N89" s="54"/>
      <c r="O89" s="35" t="str">
        <f>IF($N89="","A definir",VLOOKUP($I89&amp;$J89&amp;$N89,tb_aux!$N$2:$O$7,2,0))</f>
        <v>A definir</v>
      </c>
      <c r="Q89" s="12" t="s">
        <v>60</v>
      </c>
      <c r="R89" s="1" t="str">
        <f t="shared" si="1"/>
        <v/>
      </c>
      <c r="FF89" s="61"/>
    </row>
    <row r="90" spans="1:162" ht="33.75" x14ac:dyDescent="0.15">
      <c r="A90" s="19">
        <v>7</v>
      </c>
      <c r="B90" s="19">
        <v>19</v>
      </c>
      <c r="C90" s="19"/>
      <c r="D90" s="19"/>
      <c r="E90" s="8" t="s">
        <v>162</v>
      </c>
      <c r="F90" s="8" t="s">
        <v>153</v>
      </c>
      <c r="G90" s="8" t="s">
        <v>193</v>
      </c>
      <c r="H90" s="8" t="s">
        <v>24</v>
      </c>
      <c r="I90" s="8" t="s">
        <v>26</v>
      </c>
      <c r="J90" s="8" t="s">
        <v>25</v>
      </c>
      <c r="K90" s="39"/>
      <c r="L90" s="57" t="s">
        <v>25</v>
      </c>
      <c r="M90" s="58" t="s">
        <v>23</v>
      </c>
      <c r="N90" s="54"/>
      <c r="O90" s="35" t="str">
        <f>IF($N90="","A definir",VLOOKUP($I90&amp;$J90&amp;$N90,tb_aux!$N$2:$O$7,2,0))</f>
        <v>A definir</v>
      </c>
      <c r="Q90" s="12" t="s">
        <v>60</v>
      </c>
      <c r="R90" s="1" t="str">
        <f t="shared" si="1"/>
        <v/>
      </c>
      <c r="FF90" s="61"/>
    </row>
    <row r="91" spans="1:162" ht="67.5" x14ac:dyDescent="0.15">
      <c r="A91" s="19">
        <v>8</v>
      </c>
      <c r="B91" s="19">
        <v>1</v>
      </c>
      <c r="C91" s="19"/>
      <c r="D91" s="19"/>
      <c r="E91" s="8" t="s">
        <v>194</v>
      </c>
      <c r="F91" s="8" t="s">
        <v>195</v>
      </c>
      <c r="G91" s="20" t="s">
        <v>196</v>
      </c>
      <c r="H91" s="8" t="s">
        <v>24</v>
      </c>
      <c r="I91" s="8" t="s">
        <v>26</v>
      </c>
      <c r="J91" s="8" t="s">
        <v>25</v>
      </c>
      <c r="K91" s="39" t="s">
        <v>197</v>
      </c>
      <c r="L91" s="57" t="s">
        <v>25</v>
      </c>
      <c r="M91" s="58" t="s">
        <v>23</v>
      </c>
      <c r="N91" s="54"/>
      <c r="O91" s="35" t="str">
        <f>IF($N91="","A definir",VLOOKUP($I91&amp;$J91&amp;$N91,tb_aux!$N$2:$O$7,2,0))</f>
        <v>A definir</v>
      </c>
      <c r="Q91" s="12" t="s">
        <v>60</v>
      </c>
      <c r="R91" s="1" t="str">
        <f t="shared" si="1"/>
        <v/>
      </c>
      <c r="FF91" s="61"/>
    </row>
    <row r="92" spans="1:162" ht="33.75" x14ac:dyDescent="0.15">
      <c r="A92" s="19">
        <v>8</v>
      </c>
      <c r="B92" s="19">
        <v>2</v>
      </c>
      <c r="C92" s="19"/>
      <c r="D92" s="19"/>
      <c r="E92" s="8" t="s">
        <v>194</v>
      </c>
      <c r="F92" s="8" t="s">
        <v>195</v>
      </c>
      <c r="G92" s="20" t="s">
        <v>198</v>
      </c>
      <c r="H92" s="8" t="s">
        <v>24</v>
      </c>
      <c r="I92" s="8" t="s">
        <v>26</v>
      </c>
      <c r="J92" s="8" t="s">
        <v>25</v>
      </c>
      <c r="K92" s="39"/>
      <c r="L92" s="57" t="s">
        <v>25</v>
      </c>
      <c r="M92" s="58" t="s">
        <v>23</v>
      </c>
      <c r="N92" s="54"/>
      <c r="O92" s="35" t="str">
        <f>IF($N92="","A definir",VLOOKUP($I92&amp;$J92&amp;$N92,tb_aux!$N$2:$O$7,2,0))</f>
        <v>A definir</v>
      </c>
      <c r="Q92" s="12" t="s">
        <v>60</v>
      </c>
      <c r="R92" s="1" t="str">
        <f t="shared" si="1"/>
        <v/>
      </c>
      <c r="FF92" s="61"/>
    </row>
    <row r="93" spans="1:162" ht="33.75" x14ac:dyDescent="0.15">
      <c r="A93" s="19">
        <v>8</v>
      </c>
      <c r="B93" s="19">
        <v>3</v>
      </c>
      <c r="C93" s="19"/>
      <c r="D93" s="19"/>
      <c r="E93" s="8" t="s">
        <v>194</v>
      </c>
      <c r="F93" s="8" t="s">
        <v>195</v>
      </c>
      <c r="G93" s="20" t="s">
        <v>199</v>
      </c>
      <c r="H93" s="8" t="s">
        <v>24</v>
      </c>
      <c r="I93" s="8" t="s">
        <v>18</v>
      </c>
      <c r="J93" s="8" t="s">
        <v>25</v>
      </c>
      <c r="K93" s="39" t="s">
        <v>200</v>
      </c>
      <c r="L93" s="57" t="s">
        <v>25</v>
      </c>
      <c r="M93" s="58" t="s">
        <v>23</v>
      </c>
      <c r="N93" s="54"/>
      <c r="O93" s="35" t="str">
        <f>IF($N93="","A definir",VLOOKUP($I93&amp;$J93&amp;$N93,tb_aux!$N$2:$O$7,2,0))</f>
        <v>A definir</v>
      </c>
      <c r="Q93" s="12" t="s">
        <v>60</v>
      </c>
      <c r="R93" s="1" t="str">
        <f t="shared" si="1"/>
        <v/>
      </c>
      <c r="FF93" s="61"/>
    </row>
    <row r="94" spans="1:162" ht="33.75" x14ac:dyDescent="0.15">
      <c r="A94" s="19">
        <v>8</v>
      </c>
      <c r="B94" s="19">
        <v>4</v>
      </c>
      <c r="C94" s="19"/>
      <c r="D94" s="19"/>
      <c r="E94" s="8" t="s">
        <v>194</v>
      </c>
      <c r="F94" s="8" t="s">
        <v>201</v>
      </c>
      <c r="G94" s="8" t="s">
        <v>202</v>
      </c>
      <c r="H94" s="8" t="s">
        <v>24</v>
      </c>
      <c r="I94" s="8" t="s">
        <v>26</v>
      </c>
      <c r="J94" s="8" t="s">
        <v>25</v>
      </c>
      <c r="K94" s="39"/>
      <c r="L94" s="57" t="s">
        <v>25</v>
      </c>
      <c r="M94" s="58" t="s">
        <v>23</v>
      </c>
      <c r="N94" s="44" t="s">
        <v>113</v>
      </c>
      <c r="O94" s="36"/>
      <c r="Q94" s="12" t="s">
        <v>60</v>
      </c>
      <c r="R94" s="1" t="str">
        <f t="shared" si="1"/>
        <v>fórmula</v>
      </c>
      <c r="FF94" s="61"/>
    </row>
    <row r="95" spans="1:162" ht="33.75" x14ac:dyDescent="0.15">
      <c r="A95" s="19">
        <v>8</v>
      </c>
      <c r="B95" s="19">
        <v>4</v>
      </c>
      <c r="C95" s="19">
        <v>1</v>
      </c>
      <c r="D95" s="19"/>
      <c r="E95" s="8" t="s">
        <v>194</v>
      </c>
      <c r="F95" s="8" t="s">
        <v>201</v>
      </c>
      <c r="G95" s="20" t="s">
        <v>203</v>
      </c>
      <c r="H95" s="8" t="s">
        <v>24</v>
      </c>
      <c r="I95" s="8" t="s">
        <v>26</v>
      </c>
      <c r="J95" s="8" t="s">
        <v>25</v>
      </c>
      <c r="K95" s="39"/>
      <c r="L95" s="57" t="s">
        <v>25</v>
      </c>
      <c r="M95" s="58" t="s">
        <v>23</v>
      </c>
      <c r="N95" s="54"/>
      <c r="O95" s="35" t="str">
        <f>IF($N95="","A definir",VLOOKUP($I95&amp;$J95&amp;$N95,tb_aux!$N$2:$O$7,2,0))</f>
        <v>A definir</v>
      </c>
      <c r="Q95" s="12" t="s">
        <v>109</v>
      </c>
      <c r="R95" s="1" t="str">
        <f t="shared" si="1"/>
        <v/>
      </c>
      <c r="FF95" s="61"/>
    </row>
    <row r="96" spans="1:162" ht="33.75" x14ac:dyDescent="0.15">
      <c r="A96" s="19">
        <v>8</v>
      </c>
      <c r="B96" s="19">
        <v>4</v>
      </c>
      <c r="C96" s="19">
        <v>2</v>
      </c>
      <c r="D96" s="19"/>
      <c r="E96" s="8" t="s">
        <v>194</v>
      </c>
      <c r="F96" s="8" t="s">
        <v>201</v>
      </c>
      <c r="G96" s="20" t="s">
        <v>204</v>
      </c>
      <c r="H96" s="8" t="s">
        <v>24</v>
      </c>
      <c r="I96" s="8" t="s">
        <v>26</v>
      </c>
      <c r="J96" s="8" t="s">
        <v>25</v>
      </c>
      <c r="K96" s="39"/>
      <c r="L96" s="57" t="s">
        <v>25</v>
      </c>
      <c r="M96" s="58" t="s">
        <v>23</v>
      </c>
      <c r="N96" s="54"/>
      <c r="O96" s="35" t="str">
        <f>IF($N96="","A definir",VLOOKUP($I96&amp;$J96&amp;$N96,tb_aux!$N$2:$O$7,2,0))</f>
        <v>A definir</v>
      </c>
      <c r="Q96" s="12" t="s">
        <v>109</v>
      </c>
      <c r="R96" s="1" t="str">
        <f t="shared" si="1"/>
        <v/>
      </c>
      <c r="FF96" s="61"/>
    </row>
    <row r="97" spans="1:162" ht="33.75" x14ac:dyDescent="0.15">
      <c r="A97" s="19">
        <v>8</v>
      </c>
      <c r="B97" s="19">
        <v>4</v>
      </c>
      <c r="C97" s="19">
        <v>3</v>
      </c>
      <c r="D97" s="19"/>
      <c r="E97" s="8" t="s">
        <v>194</v>
      </c>
      <c r="F97" s="8" t="s">
        <v>201</v>
      </c>
      <c r="G97" s="20" t="s">
        <v>205</v>
      </c>
      <c r="H97" s="8" t="s">
        <v>24</v>
      </c>
      <c r="I97" s="8" t="s">
        <v>26</v>
      </c>
      <c r="J97" s="8" t="s">
        <v>25</v>
      </c>
      <c r="K97" s="39"/>
      <c r="L97" s="57" t="s">
        <v>25</v>
      </c>
      <c r="M97" s="58" t="s">
        <v>23</v>
      </c>
      <c r="N97" s="54"/>
      <c r="O97" s="35" t="str">
        <f>IF($N97="","A definir",VLOOKUP($I97&amp;$J97&amp;$N97,tb_aux!$N$2:$O$7,2,0))</f>
        <v>A definir</v>
      </c>
      <c r="Q97" s="12" t="s">
        <v>109</v>
      </c>
      <c r="R97" s="1" t="str">
        <f t="shared" si="1"/>
        <v/>
      </c>
      <c r="FF97" s="61"/>
    </row>
    <row r="98" spans="1:162" ht="33.75" x14ac:dyDescent="0.15">
      <c r="A98" s="19">
        <v>8</v>
      </c>
      <c r="B98" s="19">
        <v>4</v>
      </c>
      <c r="C98" s="19">
        <v>4</v>
      </c>
      <c r="D98" s="19"/>
      <c r="E98" s="8" t="s">
        <v>194</v>
      </c>
      <c r="F98" s="8" t="s">
        <v>201</v>
      </c>
      <c r="G98" s="20" t="s">
        <v>206</v>
      </c>
      <c r="H98" s="8" t="s">
        <v>24</v>
      </c>
      <c r="I98" s="8" t="s">
        <v>26</v>
      </c>
      <c r="J98" s="8" t="s">
        <v>25</v>
      </c>
      <c r="K98" s="39"/>
      <c r="L98" s="57" t="s">
        <v>25</v>
      </c>
      <c r="M98" s="58" t="s">
        <v>23</v>
      </c>
      <c r="N98" s="54"/>
      <c r="O98" s="35" t="str">
        <f>IF($N98="","A definir",VLOOKUP($I98&amp;$J98&amp;$N98,tb_aux!$N$2:$O$7,2,0))</f>
        <v>A definir</v>
      </c>
      <c r="Q98" s="12" t="s">
        <v>109</v>
      </c>
      <c r="R98" s="1" t="str">
        <f t="shared" si="1"/>
        <v/>
      </c>
      <c r="FF98" s="61"/>
    </row>
    <row r="99" spans="1:162" ht="33.75" x14ac:dyDescent="0.15">
      <c r="A99" s="19">
        <v>8</v>
      </c>
      <c r="B99" s="19">
        <v>4</v>
      </c>
      <c r="C99" s="19">
        <v>5</v>
      </c>
      <c r="D99" s="19"/>
      <c r="E99" s="8" t="s">
        <v>194</v>
      </c>
      <c r="F99" s="8" t="s">
        <v>201</v>
      </c>
      <c r="G99" s="20" t="s">
        <v>207</v>
      </c>
      <c r="H99" s="8" t="s">
        <v>24</v>
      </c>
      <c r="I99" s="8" t="s">
        <v>18</v>
      </c>
      <c r="J99" s="8" t="s">
        <v>25</v>
      </c>
      <c r="K99" s="39"/>
      <c r="L99" s="57" t="s">
        <v>25</v>
      </c>
      <c r="M99" s="58" t="s">
        <v>23</v>
      </c>
      <c r="N99" s="54"/>
      <c r="O99" s="35" t="str">
        <f>IF($N99="","A definir",VLOOKUP($I99&amp;$J99&amp;$N99,tb_aux!$N$2:$O$7,2,0))</f>
        <v>A definir</v>
      </c>
      <c r="Q99" s="12" t="s">
        <v>109</v>
      </c>
      <c r="R99" s="1" t="str">
        <f t="shared" si="1"/>
        <v/>
      </c>
      <c r="FF99" s="61"/>
    </row>
    <row r="100" spans="1:162" ht="33.75" x14ac:dyDescent="0.15">
      <c r="A100" s="19">
        <v>8</v>
      </c>
      <c r="B100" s="19">
        <v>4</v>
      </c>
      <c r="C100" s="19">
        <v>6</v>
      </c>
      <c r="D100" s="19"/>
      <c r="E100" s="8" t="s">
        <v>194</v>
      </c>
      <c r="F100" s="8" t="s">
        <v>201</v>
      </c>
      <c r="G100" s="20" t="s">
        <v>208</v>
      </c>
      <c r="H100" s="8" t="s">
        <v>24</v>
      </c>
      <c r="I100" s="8" t="s">
        <v>26</v>
      </c>
      <c r="J100" s="8" t="s">
        <v>25</v>
      </c>
      <c r="K100" s="39"/>
      <c r="L100" s="57" t="s">
        <v>25</v>
      </c>
      <c r="M100" s="58" t="s">
        <v>23</v>
      </c>
      <c r="N100" s="54"/>
      <c r="O100" s="35" t="str">
        <f>IF($N100="","A definir",VLOOKUP($I100&amp;$J100&amp;$N100,tb_aux!$N$2:$O$7,2,0))</f>
        <v>A definir</v>
      </c>
      <c r="Q100" s="12" t="s">
        <v>109</v>
      </c>
      <c r="R100" s="1" t="str">
        <f t="shared" si="1"/>
        <v/>
      </c>
      <c r="FF100" s="61"/>
    </row>
    <row r="101" spans="1:162" ht="33.75" x14ac:dyDescent="0.15">
      <c r="A101" s="19">
        <v>8</v>
      </c>
      <c r="B101" s="19">
        <v>4</v>
      </c>
      <c r="C101" s="19">
        <v>7</v>
      </c>
      <c r="D101" s="19"/>
      <c r="E101" s="8" t="s">
        <v>194</v>
      </c>
      <c r="F101" s="8" t="s">
        <v>201</v>
      </c>
      <c r="G101" s="20" t="s">
        <v>209</v>
      </c>
      <c r="H101" s="8" t="s">
        <v>24</v>
      </c>
      <c r="I101" s="8" t="s">
        <v>26</v>
      </c>
      <c r="J101" s="8" t="s">
        <v>25</v>
      </c>
      <c r="K101" s="39"/>
      <c r="L101" s="57" t="s">
        <v>25</v>
      </c>
      <c r="M101" s="58" t="s">
        <v>23</v>
      </c>
      <c r="N101" s="54"/>
      <c r="O101" s="35" t="str">
        <f>IF($N101="","A definir",VLOOKUP($I101&amp;$J101&amp;$N101,tb_aux!$N$2:$O$7,2,0))</f>
        <v>A definir</v>
      </c>
      <c r="Q101" s="12" t="s">
        <v>109</v>
      </c>
      <c r="R101" s="1" t="str">
        <f t="shared" si="1"/>
        <v/>
      </c>
      <c r="FF101" s="61"/>
    </row>
    <row r="102" spans="1:162" ht="78.75" x14ac:dyDescent="0.15">
      <c r="A102" s="19">
        <v>8</v>
      </c>
      <c r="B102" s="19">
        <v>4</v>
      </c>
      <c r="C102" s="19">
        <v>8</v>
      </c>
      <c r="D102" s="19"/>
      <c r="E102" s="8" t="s">
        <v>194</v>
      </c>
      <c r="F102" s="8" t="s">
        <v>201</v>
      </c>
      <c r="G102" s="20" t="s">
        <v>210</v>
      </c>
      <c r="H102" s="8" t="s">
        <v>24</v>
      </c>
      <c r="I102" s="8" t="s">
        <v>18</v>
      </c>
      <c r="J102" s="8" t="s">
        <v>25</v>
      </c>
      <c r="K102" s="39" t="s">
        <v>211</v>
      </c>
      <c r="L102" s="57" t="s">
        <v>25</v>
      </c>
      <c r="M102" s="58" t="s">
        <v>23</v>
      </c>
      <c r="N102" s="54"/>
      <c r="O102" s="35" t="str">
        <f>IF($N102="","A definir",VLOOKUP($I102&amp;$J102&amp;$N102,tb_aux!$N$2:$O$7,2,0))</f>
        <v>A definir</v>
      </c>
      <c r="Q102" s="12" t="s">
        <v>109</v>
      </c>
      <c r="R102" s="1" t="str">
        <f t="shared" si="1"/>
        <v/>
      </c>
      <c r="FF102" s="61"/>
    </row>
    <row r="103" spans="1:162" ht="78.75" x14ac:dyDescent="0.15">
      <c r="A103" s="19">
        <v>8</v>
      </c>
      <c r="B103" s="19">
        <v>4</v>
      </c>
      <c r="C103" s="19">
        <v>9</v>
      </c>
      <c r="D103" s="19"/>
      <c r="E103" s="8" t="s">
        <v>194</v>
      </c>
      <c r="F103" s="8" t="s">
        <v>201</v>
      </c>
      <c r="G103" s="20" t="s">
        <v>212</v>
      </c>
      <c r="H103" s="8" t="s">
        <v>24</v>
      </c>
      <c r="I103" s="8" t="s">
        <v>18</v>
      </c>
      <c r="J103" s="8" t="s">
        <v>25</v>
      </c>
      <c r="K103" s="39" t="s">
        <v>213</v>
      </c>
      <c r="L103" s="57" t="s">
        <v>25</v>
      </c>
      <c r="M103" s="58" t="s">
        <v>23</v>
      </c>
      <c r="N103" s="54"/>
      <c r="O103" s="35" t="str">
        <f>IF($N103="","A definir",VLOOKUP($I103&amp;$J103&amp;$N103,tb_aux!$N$2:$O$7,2,0))</f>
        <v>A definir</v>
      </c>
      <c r="Q103" s="12" t="s">
        <v>109</v>
      </c>
      <c r="R103" s="1" t="str">
        <f t="shared" si="1"/>
        <v/>
      </c>
      <c r="FF103" s="61"/>
    </row>
    <row r="104" spans="1:162" ht="33.75" x14ac:dyDescent="0.15">
      <c r="A104" s="19">
        <v>8</v>
      </c>
      <c r="B104" s="19">
        <v>4</v>
      </c>
      <c r="C104" s="19">
        <v>10</v>
      </c>
      <c r="D104" s="19"/>
      <c r="E104" s="8" t="s">
        <v>194</v>
      </c>
      <c r="F104" s="8" t="s">
        <v>201</v>
      </c>
      <c r="G104" s="20" t="s">
        <v>214</v>
      </c>
      <c r="H104" s="8" t="s">
        <v>32</v>
      </c>
      <c r="I104" s="8" t="s">
        <v>18</v>
      </c>
      <c r="J104" s="8" t="s">
        <v>27</v>
      </c>
      <c r="K104" s="39"/>
      <c r="L104" s="57" t="s">
        <v>25</v>
      </c>
      <c r="M104" s="58" t="s">
        <v>23</v>
      </c>
      <c r="N104" s="43" t="s">
        <v>28</v>
      </c>
      <c r="O104" s="35" t="str">
        <f>IF($N104="","A definir",VLOOKUP($I104&amp;$J104&amp;$N104,tb_aux!$N$2:$O$7,2,0))</f>
        <v>-</v>
      </c>
      <c r="Q104" s="12" t="s">
        <v>109</v>
      </c>
      <c r="R104" s="1" t="str">
        <f t="shared" si="1"/>
        <v/>
      </c>
      <c r="FF104" s="61"/>
    </row>
    <row r="105" spans="1:162" ht="33.75" x14ac:dyDescent="0.15">
      <c r="A105" s="19">
        <v>8</v>
      </c>
      <c r="B105" s="19">
        <v>4</v>
      </c>
      <c r="C105" s="19">
        <v>11</v>
      </c>
      <c r="D105" s="19"/>
      <c r="E105" s="8" t="s">
        <v>194</v>
      </c>
      <c r="F105" s="8" t="s">
        <v>201</v>
      </c>
      <c r="G105" s="20" t="s">
        <v>215</v>
      </c>
      <c r="H105" s="8" t="s">
        <v>32</v>
      </c>
      <c r="I105" s="8" t="s">
        <v>18</v>
      </c>
      <c r="J105" s="8" t="s">
        <v>27</v>
      </c>
      <c r="K105" s="39"/>
      <c r="L105" s="57" t="s">
        <v>25</v>
      </c>
      <c r="M105" s="58" t="s">
        <v>23</v>
      </c>
      <c r="N105" s="43" t="s">
        <v>28</v>
      </c>
      <c r="O105" s="35" t="str">
        <f>IF($N105="","A definir",VLOOKUP($I105&amp;$J105&amp;$N105,tb_aux!$N$2:$O$7,2,0))</f>
        <v>-</v>
      </c>
      <c r="Q105" s="12" t="s">
        <v>109</v>
      </c>
      <c r="R105" s="1" t="str">
        <f t="shared" si="1"/>
        <v/>
      </c>
      <c r="FF105" s="61"/>
    </row>
    <row r="106" spans="1:162" ht="33.75" x14ac:dyDescent="0.15">
      <c r="A106" s="19">
        <v>8</v>
      </c>
      <c r="B106" s="19">
        <v>4</v>
      </c>
      <c r="C106" s="19">
        <v>12</v>
      </c>
      <c r="D106" s="19"/>
      <c r="E106" s="8" t="s">
        <v>194</v>
      </c>
      <c r="F106" s="8" t="s">
        <v>201</v>
      </c>
      <c r="G106" s="20" t="s">
        <v>216</v>
      </c>
      <c r="H106" s="8" t="s">
        <v>24</v>
      </c>
      <c r="I106" s="8" t="s">
        <v>26</v>
      </c>
      <c r="J106" s="8" t="s">
        <v>25</v>
      </c>
      <c r="K106" s="39"/>
      <c r="L106" s="57" t="s">
        <v>25</v>
      </c>
      <c r="M106" s="58" t="s">
        <v>23</v>
      </c>
      <c r="N106" s="54"/>
      <c r="O106" s="35" t="str">
        <f>IF($N106="","A definir",VLOOKUP($I106&amp;$J106&amp;$N106,tb_aux!$N$2:$O$7,2,0))</f>
        <v>A definir</v>
      </c>
      <c r="Q106" s="12" t="s">
        <v>109</v>
      </c>
      <c r="R106" s="1" t="str">
        <f t="shared" si="1"/>
        <v/>
      </c>
      <c r="FF106" s="61"/>
    </row>
    <row r="107" spans="1:162" ht="33.75" x14ac:dyDescent="0.15">
      <c r="A107" s="19">
        <v>8</v>
      </c>
      <c r="B107" s="19">
        <v>4</v>
      </c>
      <c r="C107" s="19">
        <v>13</v>
      </c>
      <c r="D107" s="19"/>
      <c r="E107" s="8" t="s">
        <v>194</v>
      </c>
      <c r="F107" s="8" t="s">
        <v>201</v>
      </c>
      <c r="G107" s="20" t="s">
        <v>217</v>
      </c>
      <c r="H107" s="8" t="s">
        <v>24</v>
      </c>
      <c r="I107" s="8" t="s">
        <v>26</v>
      </c>
      <c r="J107" s="8" t="s">
        <v>25</v>
      </c>
      <c r="K107" s="39"/>
      <c r="L107" s="57" t="s">
        <v>25</v>
      </c>
      <c r="M107" s="58" t="s">
        <v>23</v>
      </c>
      <c r="N107" s="54"/>
      <c r="O107" s="35" t="str">
        <f>IF($N107="","A definir",VLOOKUP($I107&amp;$J107&amp;$N107,tb_aux!$N$2:$O$7,2,0))</f>
        <v>A definir</v>
      </c>
      <c r="Q107" s="12" t="s">
        <v>109</v>
      </c>
      <c r="R107" s="1" t="str">
        <f t="shared" si="1"/>
        <v/>
      </c>
      <c r="FF107" s="61"/>
    </row>
    <row r="108" spans="1:162" ht="33.75" x14ac:dyDescent="0.15">
      <c r="A108" s="19">
        <v>8</v>
      </c>
      <c r="B108" s="19">
        <v>5</v>
      </c>
      <c r="C108" s="19"/>
      <c r="D108" s="19"/>
      <c r="E108" s="8" t="s">
        <v>194</v>
      </c>
      <c r="F108" s="8" t="s">
        <v>218</v>
      </c>
      <c r="G108" s="20" t="s">
        <v>219</v>
      </c>
      <c r="H108" s="8" t="s">
        <v>24</v>
      </c>
      <c r="I108" s="8" t="s">
        <v>26</v>
      </c>
      <c r="J108" s="8" t="s">
        <v>25</v>
      </c>
      <c r="K108" s="39"/>
      <c r="L108" s="57" t="s">
        <v>25</v>
      </c>
      <c r="M108" s="58" t="s">
        <v>23</v>
      </c>
      <c r="N108" s="54"/>
      <c r="O108" s="35" t="str">
        <f>IF($N108="","A definir",VLOOKUP($I108&amp;$J108&amp;$N108,tb_aux!$N$2:$O$7,2,0))</f>
        <v>A definir</v>
      </c>
      <c r="Q108" s="12" t="s">
        <v>60</v>
      </c>
      <c r="R108" s="1" t="str">
        <f t="shared" si="1"/>
        <v/>
      </c>
      <c r="FF108" s="61"/>
    </row>
    <row r="109" spans="1:162" ht="56.25" x14ac:dyDescent="0.15">
      <c r="A109" s="19">
        <v>8</v>
      </c>
      <c r="B109" s="19">
        <v>6</v>
      </c>
      <c r="C109" s="19"/>
      <c r="D109" s="19"/>
      <c r="E109" s="8" t="s">
        <v>194</v>
      </c>
      <c r="F109" s="8" t="s">
        <v>218</v>
      </c>
      <c r="G109" s="20" t="s">
        <v>220</v>
      </c>
      <c r="H109" s="8" t="s">
        <v>24</v>
      </c>
      <c r="I109" s="8" t="s">
        <v>26</v>
      </c>
      <c r="J109" s="8" t="s">
        <v>25</v>
      </c>
      <c r="K109" s="39"/>
      <c r="L109" s="57" t="s">
        <v>25</v>
      </c>
      <c r="M109" s="58" t="s">
        <v>23</v>
      </c>
      <c r="N109" s="54"/>
      <c r="O109" s="35" t="str">
        <f>IF($N109="","A definir",VLOOKUP($I109&amp;$J109&amp;$N109,tb_aux!$N$2:$O$7,2,0))</f>
        <v>A definir</v>
      </c>
      <c r="Q109" s="12" t="s">
        <v>60</v>
      </c>
      <c r="R109" s="1" t="str">
        <f t="shared" si="1"/>
        <v/>
      </c>
      <c r="FF109" s="61"/>
    </row>
    <row r="110" spans="1:162" ht="45" x14ac:dyDescent="0.15">
      <c r="A110" s="19">
        <v>8</v>
      </c>
      <c r="B110" s="19">
        <v>7</v>
      </c>
      <c r="C110" s="19"/>
      <c r="D110" s="19"/>
      <c r="E110" s="8" t="s">
        <v>194</v>
      </c>
      <c r="F110" s="8" t="s">
        <v>218</v>
      </c>
      <c r="G110" s="20" t="s">
        <v>221</v>
      </c>
      <c r="H110" s="8" t="s">
        <v>24</v>
      </c>
      <c r="I110" s="8" t="s">
        <v>18</v>
      </c>
      <c r="J110" s="8" t="s">
        <v>25</v>
      </c>
      <c r="K110" s="39" t="s">
        <v>222</v>
      </c>
      <c r="L110" s="57" t="s">
        <v>25</v>
      </c>
      <c r="M110" s="58" t="s">
        <v>31</v>
      </c>
      <c r="N110" s="54"/>
      <c r="O110" s="35" t="str">
        <f>IF($N110="","A definir",VLOOKUP($I110&amp;$J110&amp;$N110,tb_aux!$N$2:$O$7,2,0))</f>
        <v>A definir</v>
      </c>
      <c r="Q110" s="12" t="s">
        <v>60</v>
      </c>
      <c r="R110" s="1" t="str">
        <f t="shared" si="1"/>
        <v/>
      </c>
      <c r="FF110" s="61"/>
    </row>
    <row r="111" spans="1:162" ht="45" x14ac:dyDescent="0.15">
      <c r="A111" s="19">
        <v>8</v>
      </c>
      <c r="B111" s="19">
        <v>8</v>
      </c>
      <c r="C111" s="19"/>
      <c r="D111" s="19"/>
      <c r="E111" s="8" t="s">
        <v>194</v>
      </c>
      <c r="F111" s="8" t="s">
        <v>69</v>
      </c>
      <c r="G111" s="8" t="s">
        <v>223</v>
      </c>
      <c r="H111" s="8" t="s">
        <v>24</v>
      </c>
      <c r="I111" s="8" t="s">
        <v>18</v>
      </c>
      <c r="J111" s="8" t="s">
        <v>25</v>
      </c>
      <c r="K111" s="39"/>
      <c r="L111" s="57" t="s">
        <v>25</v>
      </c>
      <c r="M111" s="58" t="s">
        <v>23</v>
      </c>
      <c r="N111" s="54"/>
      <c r="O111" s="35" t="str">
        <f>IF($N111="","A definir",VLOOKUP($I111&amp;$J111&amp;$N111,tb_aux!$N$2:$O$7,2,0))</f>
        <v>A definir</v>
      </c>
      <c r="Q111" s="12" t="s">
        <v>60</v>
      </c>
      <c r="R111" s="1" t="str">
        <f t="shared" si="1"/>
        <v/>
      </c>
      <c r="FF111" s="61"/>
    </row>
    <row r="112" spans="1:162" ht="33.75" x14ac:dyDescent="0.15">
      <c r="A112" s="19">
        <v>8</v>
      </c>
      <c r="B112" s="19">
        <v>9</v>
      </c>
      <c r="C112" s="19"/>
      <c r="D112" s="19"/>
      <c r="E112" s="8" t="s">
        <v>194</v>
      </c>
      <c r="F112" s="8" t="s">
        <v>224</v>
      </c>
      <c r="G112" s="20" t="s">
        <v>225</v>
      </c>
      <c r="H112" s="8" t="s">
        <v>24</v>
      </c>
      <c r="I112" s="8" t="s">
        <v>18</v>
      </c>
      <c r="J112" s="8" t="s">
        <v>25</v>
      </c>
      <c r="K112" s="39"/>
      <c r="L112" s="57" t="s">
        <v>25</v>
      </c>
      <c r="M112" s="58" t="s">
        <v>23</v>
      </c>
      <c r="N112" s="54"/>
      <c r="O112" s="35" t="str">
        <f>IF($N112="","A definir",VLOOKUP($I112&amp;$J112&amp;$N112,tb_aux!$N$2:$O$7,2,0))</f>
        <v>A definir</v>
      </c>
      <c r="Q112" s="12" t="s">
        <v>60</v>
      </c>
      <c r="R112" s="1" t="str">
        <f t="shared" si="1"/>
        <v/>
      </c>
      <c r="FF112" s="61"/>
    </row>
    <row r="113" spans="1:162" ht="33.75" x14ac:dyDescent="0.15">
      <c r="A113" s="19">
        <v>8</v>
      </c>
      <c r="B113" s="19">
        <v>10</v>
      </c>
      <c r="C113" s="19"/>
      <c r="D113" s="19"/>
      <c r="E113" s="8" t="s">
        <v>194</v>
      </c>
      <c r="F113" s="8" t="s">
        <v>226</v>
      </c>
      <c r="G113" s="8" t="s">
        <v>227</v>
      </c>
      <c r="H113" s="8" t="s">
        <v>24</v>
      </c>
      <c r="I113" s="8" t="s">
        <v>26</v>
      </c>
      <c r="J113" s="8" t="s">
        <v>25</v>
      </c>
      <c r="K113" s="39"/>
      <c r="L113" s="57" t="s">
        <v>25</v>
      </c>
      <c r="M113" s="58" t="s">
        <v>23</v>
      </c>
      <c r="N113" s="54"/>
      <c r="O113" s="35" t="str">
        <f>IF($N113="","A definir",VLOOKUP($I113&amp;$J113&amp;$N113,tb_aux!$N$2:$O$7,2,0))</f>
        <v>A definir</v>
      </c>
      <c r="Q113" s="12" t="s">
        <v>60</v>
      </c>
      <c r="R113" s="1" t="str">
        <f t="shared" si="1"/>
        <v/>
      </c>
      <c r="FF113" s="61"/>
    </row>
    <row r="114" spans="1:162" ht="33.75" x14ac:dyDescent="0.15">
      <c r="A114" s="19">
        <v>8</v>
      </c>
      <c r="B114" s="19">
        <v>11</v>
      </c>
      <c r="C114" s="19"/>
      <c r="D114" s="19"/>
      <c r="E114" s="8" t="s">
        <v>194</v>
      </c>
      <c r="F114" s="8" t="s">
        <v>228</v>
      </c>
      <c r="G114" s="20" t="s">
        <v>229</v>
      </c>
      <c r="H114" s="8" t="s">
        <v>24</v>
      </c>
      <c r="I114" s="8" t="s">
        <v>18</v>
      </c>
      <c r="J114" s="8" t="s">
        <v>25</v>
      </c>
      <c r="K114" s="39"/>
      <c r="L114" s="57" t="s">
        <v>25</v>
      </c>
      <c r="M114" s="58" t="s">
        <v>23</v>
      </c>
      <c r="N114" s="44" t="s">
        <v>113</v>
      </c>
      <c r="O114" s="36"/>
      <c r="Q114" s="12" t="s">
        <v>60</v>
      </c>
      <c r="R114" s="1" t="str">
        <f t="shared" si="1"/>
        <v>fórmula</v>
      </c>
      <c r="S114" s="1" t="s">
        <v>230</v>
      </c>
      <c r="FF114" s="61"/>
    </row>
    <row r="115" spans="1:162" ht="33.75" x14ac:dyDescent="0.15">
      <c r="A115" s="19">
        <v>8</v>
      </c>
      <c r="B115" s="19">
        <v>11</v>
      </c>
      <c r="C115" s="19">
        <v>1</v>
      </c>
      <c r="D115" s="19"/>
      <c r="E115" s="8" t="s">
        <v>194</v>
      </c>
      <c r="F115" s="8" t="s">
        <v>228</v>
      </c>
      <c r="G115" s="20" t="s">
        <v>231</v>
      </c>
      <c r="H115" s="8" t="s">
        <v>24</v>
      </c>
      <c r="I115" s="8" t="s">
        <v>18</v>
      </c>
      <c r="J115" s="8" t="s">
        <v>25</v>
      </c>
      <c r="K115" s="39"/>
      <c r="L115" s="57" t="s">
        <v>25</v>
      </c>
      <c r="M115" s="58" t="s">
        <v>23</v>
      </c>
      <c r="N115" s="54"/>
      <c r="O115" s="35" t="str">
        <f>IF($N115="","A definir",VLOOKUP($I115&amp;$J115&amp;$N115,tb_aux!$N$2:$O$7,2,0))</f>
        <v>A definir</v>
      </c>
      <c r="Q115" s="12" t="s">
        <v>109</v>
      </c>
      <c r="R115" s="1" t="str">
        <f t="shared" si="1"/>
        <v/>
      </c>
      <c r="FF115" s="61"/>
    </row>
    <row r="116" spans="1:162" ht="33.75" x14ac:dyDescent="0.15">
      <c r="A116" s="19">
        <v>8</v>
      </c>
      <c r="B116" s="19">
        <v>11</v>
      </c>
      <c r="C116" s="19">
        <v>2</v>
      </c>
      <c r="D116" s="19"/>
      <c r="E116" s="8" t="s">
        <v>194</v>
      </c>
      <c r="F116" s="8" t="s">
        <v>228</v>
      </c>
      <c r="G116" s="20" t="s">
        <v>232</v>
      </c>
      <c r="H116" s="8" t="s">
        <v>24</v>
      </c>
      <c r="I116" s="8" t="s">
        <v>18</v>
      </c>
      <c r="J116" s="8" t="s">
        <v>25</v>
      </c>
      <c r="K116" s="39"/>
      <c r="L116" s="57" t="s">
        <v>25</v>
      </c>
      <c r="M116" s="58" t="s">
        <v>23</v>
      </c>
      <c r="N116" s="54"/>
      <c r="O116" s="35" t="str">
        <f>IF($N116="","A definir",VLOOKUP($I116&amp;$J116&amp;$N116,tb_aux!$N$2:$O$7,2,0))</f>
        <v>A definir</v>
      </c>
      <c r="Q116" s="12" t="s">
        <v>109</v>
      </c>
      <c r="R116" s="1" t="str">
        <f t="shared" si="1"/>
        <v/>
      </c>
      <c r="FF116" s="61"/>
    </row>
    <row r="117" spans="1:162" ht="33.75" x14ac:dyDescent="0.15">
      <c r="A117" s="19">
        <v>8</v>
      </c>
      <c r="B117" s="19">
        <v>11</v>
      </c>
      <c r="C117" s="19">
        <v>3</v>
      </c>
      <c r="D117" s="19"/>
      <c r="E117" s="8" t="s">
        <v>194</v>
      </c>
      <c r="F117" s="8" t="s">
        <v>228</v>
      </c>
      <c r="G117" s="20" t="s">
        <v>233</v>
      </c>
      <c r="H117" s="8" t="s">
        <v>24</v>
      </c>
      <c r="I117" s="8" t="s">
        <v>18</v>
      </c>
      <c r="J117" s="8" t="s">
        <v>25</v>
      </c>
      <c r="K117" s="39"/>
      <c r="L117" s="57" t="s">
        <v>25</v>
      </c>
      <c r="M117" s="58" t="s">
        <v>23</v>
      </c>
      <c r="N117" s="54"/>
      <c r="O117" s="35" t="str">
        <f>IF($N117="","A definir",VLOOKUP($I117&amp;$J117&amp;$N117,tb_aux!$N$2:$O$7,2,0))</f>
        <v>A definir</v>
      </c>
      <c r="Q117" s="12" t="s">
        <v>109</v>
      </c>
      <c r="R117" s="1" t="str">
        <f t="shared" si="1"/>
        <v/>
      </c>
      <c r="FF117" s="61"/>
    </row>
    <row r="118" spans="1:162" ht="33.75" x14ac:dyDescent="0.15">
      <c r="A118" s="19">
        <v>8</v>
      </c>
      <c r="B118" s="19">
        <v>11</v>
      </c>
      <c r="C118" s="19">
        <v>4</v>
      </c>
      <c r="D118" s="19"/>
      <c r="E118" s="8" t="s">
        <v>194</v>
      </c>
      <c r="F118" s="8" t="s">
        <v>228</v>
      </c>
      <c r="G118" s="20" t="s">
        <v>234</v>
      </c>
      <c r="H118" s="8" t="s">
        <v>24</v>
      </c>
      <c r="I118" s="8" t="s">
        <v>18</v>
      </c>
      <c r="J118" s="8" t="s">
        <v>25</v>
      </c>
      <c r="K118" s="39"/>
      <c r="L118" s="57" t="s">
        <v>25</v>
      </c>
      <c r="M118" s="58" t="s">
        <v>23</v>
      </c>
      <c r="N118" s="54"/>
      <c r="O118" s="35" t="str">
        <f>IF($N118="","A definir",VLOOKUP($I118&amp;$J118&amp;$N118,tb_aux!$N$2:$O$7,2,0))</f>
        <v>A definir</v>
      </c>
      <c r="Q118" s="12" t="s">
        <v>109</v>
      </c>
      <c r="R118" s="1" t="str">
        <f t="shared" si="1"/>
        <v/>
      </c>
      <c r="FF118" s="61"/>
    </row>
    <row r="119" spans="1:162" ht="33.75" x14ac:dyDescent="0.15">
      <c r="A119" s="19">
        <v>8</v>
      </c>
      <c r="B119" s="19">
        <v>11</v>
      </c>
      <c r="C119" s="19">
        <v>5</v>
      </c>
      <c r="D119" s="19"/>
      <c r="E119" s="8" t="s">
        <v>194</v>
      </c>
      <c r="F119" s="8" t="s">
        <v>228</v>
      </c>
      <c r="G119" s="20" t="s">
        <v>235</v>
      </c>
      <c r="H119" s="8" t="s">
        <v>24</v>
      </c>
      <c r="I119" s="8" t="s">
        <v>18</v>
      </c>
      <c r="J119" s="8" t="s">
        <v>25</v>
      </c>
      <c r="K119" s="39"/>
      <c r="L119" s="57" t="s">
        <v>25</v>
      </c>
      <c r="M119" s="58" t="s">
        <v>23</v>
      </c>
      <c r="N119" s="54"/>
      <c r="O119" s="35" t="str">
        <f>IF($N119="","A definir",VLOOKUP($I119&amp;$J119&amp;$N119,tb_aux!$N$2:$O$7,2,0))</f>
        <v>A definir</v>
      </c>
      <c r="Q119" s="12" t="s">
        <v>109</v>
      </c>
      <c r="R119" s="1" t="str">
        <f t="shared" si="1"/>
        <v/>
      </c>
      <c r="FF119" s="61"/>
    </row>
    <row r="120" spans="1:162" ht="33.75" x14ac:dyDescent="0.15">
      <c r="A120" s="19">
        <v>8</v>
      </c>
      <c r="B120" s="19">
        <v>11</v>
      </c>
      <c r="C120" s="19">
        <v>6</v>
      </c>
      <c r="D120" s="19"/>
      <c r="E120" s="8" t="s">
        <v>194</v>
      </c>
      <c r="F120" s="8" t="s">
        <v>228</v>
      </c>
      <c r="G120" s="20" t="s">
        <v>236</v>
      </c>
      <c r="H120" s="8" t="s">
        <v>32</v>
      </c>
      <c r="I120" s="8" t="s">
        <v>18</v>
      </c>
      <c r="J120" s="8" t="s">
        <v>27</v>
      </c>
      <c r="K120" s="39"/>
      <c r="L120" s="57" t="s">
        <v>25</v>
      </c>
      <c r="M120" s="58" t="s">
        <v>23</v>
      </c>
      <c r="N120" s="43" t="s">
        <v>28</v>
      </c>
      <c r="O120" s="35" t="str">
        <f>IF($N120="","A definir",VLOOKUP($I120&amp;$J120&amp;$N120,tb_aux!$N$2:$O$7,2,0))</f>
        <v>-</v>
      </c>
      <c r="Q120" s="12" t="s">
        <v>109</v>
      </c>
      <c r="R120" s="1" t="str">
        <f t="shared" si="1"/>
        <v/>
      </c>
      <c r="FF120" s="61"/>
    </row>
    <row r="121" spans="1:162" ht="56.25" x14ac:dyDescent="0.15">
      <c r="A121" s="19">
        <v>8</v>
      </c>
      <c r="B121" s="19">
        <v>11</v>
      </c>
      <c r="C121" s="19">
        <v>7</v>
      </c>
      <c r="D121" s="19"/>
      <c r="E121" s="8" t="s">
        <v>194</v>
      </c>
      <c r="F121" s="8" t="s">
        <v>228</v>
      </c>
      <c r="G121" s="20" t="s">
        <v>237</v>
      </c>
      <c r="H121" s="8" t="s">
        <v>32</v>
      </c>
      <c r="I121" s="8" t="s">
        <v>18</v>
      </c>
      <c r="J121" s="8" t="s">
        <v>27</v>
      </c>
      <c r="K121" s="39"/>
      <c r="L121" s="57" t="s">
        <v>27</v>
      </c>
      <c r="M121" s="58"/>
      <c r="N121" s="43" t="s">
        <v>28</v>
      </c>
      <c r="O121" s="35" t="str">
        <f>IF($N121="","A definir",VLOOKUP($I121&amp;$J121&amp;$N121,tb_aux!$N$2:$O$7,2,0))</f>
        <v>-</v>
      </c>
      <c r="Q121" s="12" t="s">
        <v>109</v>
      </c>
      <c r="R121" s="1" t="str">
        <f t="shared" si="1"/>
        <v/>
      </c>
      <c r="FF121" s="61"/>
    </row>
    <row r="122" spans="1:162" ht="33.75" x14ac:dyDescent="0.15">
      <c r="A122" s="19">
        <v>8</v>
      </c>
      <c r="B122" s="19">
        <v>11</v>
      </c>
      <c r="C122" s="19">
        <v>8</v>
      </c>
      <c r="D122" s="19"/>
      <c r="E122" s="8" t="s">
        <v>194</v>
      </c>
      <c r="F122" s="8" t="s">
        <v>228</v>
      </c>
      <c r="G122" s="20" t="s">
        <v>238</v>
      </c>
      <c r="H122" s="8" t="s">
        <v>32</v>
      </c>
      <c r="I122" s="8" t="s">
        <v>18</v>
      </c>
      <c r="J122" s="8" t="s">
        <v>27</v>
      </c>
      <c r="K122" s="39"/>
      <c r="L122" s="57" t="s">
        <v>27</v>
      </c>
      <c r="M122" s="58"/>
      <c r="N122" s="43" t="s">
        <v>28</v>
      </c>
      <c r="O122" s="35" t="str">
        <f>IF($N122="","A definir",VLOOKUP($I122&amp;$J122&amp;$N122,tb_aux!$N$2:$O$7,2,0))</f>
        <v>-</v>
      </c>
      <c r="Q122" s="12" t="s">
        <v>109</v>
      </c>
      <c r="R122" s="1" t="str">
        <f t="shared" si="1"/>
        <v/>
      </c>
      <c r="FF122" s="61"/>
    </row>
    <row r="123" spans="1:162" ht="56.25" x14ac:dyDescent="0.15">
      <c r="A123" s="19">
        <v>8</v>
      </c>
      <c r="B123" s="19">
        <v>12</v>
      </c>
      <c r="C123" s="19"/>
      <c r="D123" s="19"/>
      <c r="E123" s="8" t="s">
        <v>194</v>
      </c>
      <c r="F123" s="8" t="s">
        <v>190</v>
      </c>
      <c r="G123" s="8" t="s">
        <v>239</v>
      </c>
      <c r="H123" s="8" t="s">
        <v>24</v>
      </c>
      <c r="I123" s="8" t="s">
        <v>26</v>
      </c>
      <c r="J123" s="8" t="s">
        <v>25</v>
      </c>
      <c r="K123" s="39" t="s">
        <v>240</v>
      </c>
      <c r="L123" s="57" t="s">
        <v>25</v>
      </c>
      <c r="M123" s="58" t="s">
        <v>23</v>
      </c>
      <c r="N123" s="54"/>
      <c r="O123" s="35" t="str">
        <f>IF($N123="","A definir",VLOOKUP($I123&amp;$J123&amp;$N123,tb_aux!$N$2:$O$7,2,0))</f>
        <v>A definir</v>
      </c>
      <c r="Q123" s="12" t="s">
        <v>60</v>
      </c>
      <c r="R123" s="1" t="str">
        <f t="shared" si="1"/>
        <v/>
      </c>
      <c r="FF123" s="61"/>
    </row>
    <row r="124" spans="1:162" ht="45" x14ac:dyDescent="0.15">
      <c r="A124" s="19">
        <v>8</v>
      </c>
      <c r="B124" s="19">
        <v>13</v>
      </c>
      <c r="C124" s="19"/>
      <c r="D124" s="19"/>
      <c r="E124" s="8" t="s">
        <v>194</v>
      </c>
      <c r="F124" s="8" t="s">
        <v>153</v>
      </c>
      <c r="G124" s="8" t="s">
        <v>241</v>
      </c>
      <c r="H124" s="8" t="s">
        <v>24</v>
      </c>
      <c r="I124" s="8" t="s">
        <v>26</v>
      </c>
      <c r="J124" s="8" t="s">
        <v>25</v>
      </c>
      <c r="K124" s="39"/>
      <c r="L124" s="57" t="s">
        <v>25</v>
      </c>
      <c r="M124" s="58" t="s">
        <v>23</v>
      </c>
      <c r="N124" s="54"/>
      <c r="O124" s="35" t="str">
        <f>IF($N124="","A definir",VLOOKUP($I124&amp;$J124&amp;$N124,tb_aux!$N$2:$O$7,2,0))</f>
        <v>A definir</v>
      </c>
      <c r="Q124" s="12" t="s">
        <v>60</v>
      </c>
      <c r="R124" s="1" t="str">
        <f t="shared" si="1"/>
        <v/>
      </c>
      <c r="FF124" s="61"/>
    </row>
    <row r="125" spans="1:162" ht="101.25" x14ac:dyDescent="0.15">
      <c r="A125" s="19">
        <v>9</v>
      </c>
      <c r="B125" s="19">
        <v>1</v>
      </c>
      <c r="C125" s="19"/>
      <c r="D125" s="19"/>
      <c r="E125" s="8" t="s">
        <v>242</v>
      </c>
      <c r="F125" s="8" t="s">
        <v>243</v>
      </c>
      <c r="G125" s="21" t="s">
        <v>244</v>
      </c>
      <c r="H125" s="8" t="s">
        <v>24</v>
      </c>
      <c r="I125" s="8" t="s">
        <v>18</v>
      </c>
      <c r="J125" s="8" t="s">
        <v>25</v>
      </c>
      <c r="K125" s="39"/>
      <c r="L125" s="57" t="s">
        <v>25</v>
      </c>
      <c r="M125" s="58" t="s">
        <v>23</v>
      </c>
      <c r="N125" s="54"/>
      <c r="O125" s="35" t="str">
        <f>IF($N125="","A definir",VLOOKUP($I125&amp;$J125&amp;$N125,tb_aux!$N$2:$O$7,2,0))</f>
        <v>A definir</v>
      </c>
      <c r="Q125" s="12" t="s">
        <v>60</v>
      </c>
      <c r="R125" s="1" t="str">
        <f t="shared" si="1"/>
        <v/>
      </c>
      <c r="FF125" s="61"/>
    </row>
    <row r="126" spans="1:162" ht="45" x14ac:dyDescent="0.15">
      <c r="A126" s="19">
        <v>9</v>
      </c>
      <c r="B126" s="19">
        <v>2</v>
      </c>
      <c r="C126" s="19"/>
      <c r="D126" s="19"/>
      <c r="E126" s="8" t="s">
        <v>242</v>
      </c>
      <c r="F126" s="8" t="s">
        <v>243</v>
      </c>
      <c r="G126" s="20" t="s">
        <v>245</v>
      </c>
      <c r="H126" s="8" t="s">
        <v>24</v>
      </c>
      <c r="I126" s="8" t="s">
        <v>18</v>
      </c>
      <c r="J126" s="8" t="s">
        <v>25</v>
      </c>
      <c r="K126" s="39"/>
      <c r="L126" s="57" t="s">
        <v>25</v>
      </c>
      <c r="M126" s="58" t="s">
        <v>23</v>
      </c>
      <c r="N126" s="54"/>
      <c r="O126" s="35" t="str">
        <f>IF($N126="","A definir",VLOOKUP($I126&amp;$J126&amp;$N126,tb_aux!$N$2:$O$7,2,0))</f>
        <v>A definir</v>
      </c>
      <c r="Q126" s="12" t="s">
        <v>60</v>
      </c>
      <c r="R126" s="1" t="str">
        <f t="shared" si="1"/>
        <v/>
      </c>
      <c r="FF126" s="61"/>
    </row>
    <row r="127" spans="1:162" ht="45" x14ac:dyDescent="0.15">
      <c r="A127" s="19">
        <v>9</v>
      </c>
      <c r="B127" s="19">
        <v>3</v>
      </c>
      <c r="C127" s="19"/>
      <c r="D127" s="19"/>
      <c r="E127" s="8" t="s">
        <v>242</v>
      </c>
      <c r="F127" s="8" t="s">
        <v>63</v>
      </c>
      <c r="G127" s="8" t="s">
        <v>246</v>
      </c>
      <c r="H127" s="8" t="s">
        <v>24</v>
      </c>
      <c r="I127" s="8" t="s">
        <v>18</v>
      </c>
      <c r="J127" s="8" t="s">
        <v>25</v>
      </c>
      <c r="K127" s="39"/>
      <c r="L127" s="57" t="s">
        <v>25</v>
      </c>
      <c r="M127" s="58" t="s">
        <v>23</v>
      </c>
      <c r="N127" s="54"/>
      <c r="O127" s="35" t="str">
        <f>IF($N127="","A definir",VLOOKUP($I127&amp;$J127&amp;$N127,tb_aux!$N$2:$O$7,2,0))</f>
        <v>A definir</v>
      </c>
      <c r="Q127" s="12" t="s">
        <v>60</v>
      </c>
      <c r="R127" s="1" t="str">
        <f t="shared" si="1"/>
        <v/>
      </c>
      <c r="FF127" s="61"/>
    </row>
    <row r="128" spans="1:162" ht="45" x14ac:dyDescent="0.15">
      <c r="A128" s="19">
        <v>9</v>
      </c>
      <c r="B128" s="19">
        <v>4</v>
      </c>
      <c r="C128" s="19"/>
      <c r="D128" s="19"/>
      <c r="E128" s="8" t="s">
        <v>242</v>
      </c>
      <c r="F128" s="8" t="s">
        <v>63</v>
      </c>
      <c r="G128" s="20" t="s">
        <v>247</v>
      </c>
      <c r="H128" s="8" t="s">
        <v>24</v>
      </c>
      <c r="I128" s="8" t="s">
        <v>18</v>
      </c>
      <c r="J128" s="8" t="s">
        <v>25</v>
      </c>
      <c r="K128" s="39"/>
      <c r="L128" s="57" t="s">
        <v>25</v>
      </c>
      <c r="M128" s="58" t="s">
        <v>23</v>
      </c>
      <c r="N128" s="54"/>
      <c r="O128" s="35" t="str">
        <f>IF($N128="","A definir",VLOOKUP($I128&amp;$J128&amp;$N128,tb_aux!$N$2:$O$7,2,0))</f>
        <v>A definir</v>
      </c>
      <c r="Q128" s="12" t="s">
        <v>60</v>
      </c>
      <c r="R128" s="1" t="str">
        <f t="shared" si="1"/>
        <v/>
      </c>
      <c r="FF128" s="61"/>
    </row>
    <row r="129" spans="1:162" ht="45" x14ac:dyDescent="0.15">
      <c r="A129" s="19">
        <v>9</v>
      </c>
      <c r="B129" s="19">
        <v>5</v>
      </c>
      <c r="C129" s="19"/>
      <c r="D129" s="19"/>
      <c r="E129" s="8" t="s">
        <v>242</v>
      </c>
      <c r="F129" s="8" t="s">
        <v>63</v>
      </c>
      <c r="G129" s="20" t="s">
        <v>248</v>
      </c>
      <c r="H129" s="8" t="s">
        <v>32</v>
      </c>
      <c r="I129" s="8" t="s">
        <v>18</v>
      </c>
      <c r="J129" s="8" t="s">
        <v>27</v>
      </c>
      <c r="K129" s="39"/>
      <c r="L129" s="57" t="s">
        <v>27</v>
      </c>
      <c r="M129" s="58"/>
      <c r="N129" s="43" t="s">
        <v>28</v>
      </c>
      <c r="O129" s="35" t="str">
        <f>IF($N129="","A definir",VLOOKUP($I129&amp;$J129&amp;$N129,tb_aux!$N$2:$O$7,2,0))</f>
        <v>-</v>
      </c>
      <c r="Q129" s="12" t="s">
        <v>60</v>
      </c>
      <c r="R129" s="1" t="str">
        <f t="shared" si="1"/>
        <v/>
      </c>
      <c r="FF129" s="61"/>
    </row>
    <row r="130" spans="1:162" ht="56.25" x14ac:dyDescent="0.15">
      <c r="A130" s="19">
        <v>9</v>
      </c>
      <c r="B130" s="19">
        <v>6</v>
      </c>
      <c r="C130" s="19"/>
      <c r="D130" s="19"/>
      <c r="E130" s="8" t="s">
        <v>242</v>
      </c>
      <c r="F130" s="8" t="s">
        <v>63</v>
      </c>
      <c r="G130" s="8" t="s">
        <v>249</v>
      </c>
      <c r="H130" s="8" t="s">
        <v>24</v>
      </c>
      <c r="I130" s="8" t="s">
        <v>18</v>
      </c>
      <c r="J130" s="8" t="s">
        <v>25</v>
      </c>
      <c r="K130" s="39" t="s">
        <v>250</v>
      </c>
      <c r="L130" s="57" t="s">
        <v>25</v>
      </c>
      <c r="M130" s="58" t="s">
        <v>23</v>
      </c>
      <c r="N130" s="54"/>
      <c r="O130" s="35" t="str">
        <f>IF($N130="","A definir",VLOOKUP($I130&amp;$J130&amp;$N130,tb_aux!$N$2:$O$7,2,0))</f>
        <v>A definir</v>
      </c>
      <c r="Q130" s="12" t="s">
        <v>60</v>
      </c>
      <c r="R130" s="1" t="str">
        <f t="shared" si="1"/>
        <v/>
      </c>
      <c r="FF130" s="61"/>
    </row>
    <row r="131" spans="1:162" ht="45" x14ac:dyDescent="0.15">
      <c r="A131" s="19">
        <v>9</v>
      </c>
      <c r="B131" s="19">
        <v>7</v>
      </c>
      <c r="C131" s="19"/>
      <c r="D131" s="19"/>
      <c r="E131" s="8" t="s">
        <v>242</v>
      </c>
      <c r="F131" s="8" t="s">
        <v>67</v>
      </c>
      <c r="G131" s="8" t="s">
        <v>251</v>
      </c>
      <c r="H131" s="8" t="s">
        <v>24</v>
      </c>
      <c r="I131" s="8" t="s">
        <v>18</v>
      </c>
      <c r="J131" s="8" t="s">
        <v>25</v>
      </c>
      <c r="K131" s="39"/>
      <c r="L131" s="57" t="s">
        <v>25</v>
      </c>
      <c r="M131" s="58" t="s">
        <v>23</v>
      </c>
      <c r="N131" s="54"/>
      <c r="O131" s="35" t="str">
        <f>IF($N131="","A definir",VLOOKUP($I131&amp;$J131&amp;$N131,tb_aux!$N$2:$O$7,2,0))</f>
        <v>A definir</v>
      </c>
      <c r="Q131" s="12" t="s">
        <v>60</v>
      </c>
      <c r="R131" s="1" t="str">
        <f t="shared" si="1"/>
        <v/>
      </c>
      <c r="FF131" s="61"/>
    </row>
    <row r="132" spans="1:162" ht="45" x14ac:dyDescent="0.15">
      <c r="A132" s="19">
        <v>9</v>
      </c>
      <c r="B132" s="19">
        <v>8</v>
      </c>
      <c r="C132" s="19"/>
      <c r="D132" s="19"/>
      <c r="E132" s="8" t="s">
        <v>242</v>
      </c>
      <c r="F132" s="8" t="s">
        <v>118</v>
      </c>
      <c r="G132" s="8" t="s">
        <v>252</v>
      </c>
      <c r="H132" s="8" t="s">
        <v>24</v>
      </c>
      <c r="I132" s="8" t="s">
        <v>26</v>
      </c>
      <c r="J132" s="8" t="s">
        <v>25</v>
      </c>
      <c r="K132" s="39"/>
      <c r="L132" s="57" t="s">
        <v>25</v>
      </c>
      <c r="M132" s="58" t="s">
        <v>23</v>
      </c>
      <c r="N132" s="54"/>
      <c r="O132" s="35" t="str">
        <f>IF($N132="","A definir",VLOOKUP($I132&amp;$J132&amp;$N132,tb_aux!$N$2:$O$7,2,0))</f>
        <v>A definir</v>
      </c>
      <c r="Q132" s="12" t="s">
        <v>60</v>
      </c>
      <c r="R132" s="1" t="str">
        <f t="shared" si="1"/>
        <v/>
      </c>
      <c r="FF132" s="61"/>
    </row>
    <row r="133" spans="1:162" ht="56.25" x14ac:dyDescent="0.15">
      <c r="A133" s="19">
        <v>10</v>
      </c>
      <c r="B133" s="19">
        <v>1</v>
      </c>
      <c r="C133" s="19"/>
      <c r="D133" s="19"/>
      <c r="E133" s="8" t="s">
        <v>253</v>
      </c>
      <c r="F133" s="8" t="s">
        <v>254</v>
      </c>
      <c r="G133" s="8" t="s">
        <v>255</v>
      </c>
      <c r="H133" s="8" t="s">
        <v>24</v>
      </c>
      <c r="I133" s="8" t="s">
        <v>26</v>
      </c>
      <c r="J133" s="8" t="s">
        <v>25</v>
      </c>
      <c r="K133" s="39"/>
      <c r="L133" s="57" t="s">
        <v>25</v>
      </c>
      <c r="M133" s="58" t="s">
        <v>23</v>
      </c>
      <c r="N133" s="44" t="s">
        <v>113</v>
      </c>
      <c r="O133" s="36"/>
      <c r="Q133" s="12" t="s">
        <v>60</v>
      </c>
      <c r="R133" s="1" t="str">
        <f t="shared" si="1"/>
        <v>fórmula</v>
      </c>
      <c r="FF133" s="61"/>
    </row>
    <row r="134" spans="1:162" ht="56.25" x14ac:dyDescent="0.15">
      <c r="A134" s="19">
        <v>10</v>
      </c>
      <c r="B134" s="19">
        <v>1</v>
      </c>
      <c r="C134" s="19">
        <v>1</v>
      </c>
      <c r="D134" s="19"/>
      <c r="E134" s="8" t="s">
        <v>253</v>
      </c>
      <c r="F134" s="8" t="s">
        <v>254</v>
      </c>
      <c r="G134" s="20" t="s">
        <v>256</v>
      </c>
      <c r="H134" s="8" t="s">
        <v>24</v>
      </c>
      <c r="I134" s="8" t="s">
        <v>26</v>
      </c>
      <c r="J134" s="8" t="s">
        <v>25</v>
      </c>
      <c r="K134" s="39"/>
      <c r="L134" s="57" t="s">
        <v>25</v>
      </c>
      <c r="M134" s="58" t="s">
        <v>23</v>
      </c>
      <c r="N134" s="54"/>
      <c r="O134" s="35" t="str">
        <f>IF($N134="","A definir",VLOOKUP($I134&amp;$J134&amp;$N134,tb_aux!$N$2:$O$7,2,0))</f>
        <v>A definir</v>
      </c>
      <c r="Q134" s="12" t="s">
        <v>109</v>
      </c>
      <c r="R134" s="1" t="str">
        <f t="shared" si="1"/>
        <v/>
      </c>
      <c r="FF134" s="61"/>
    </row>
    <row r="135" spans="1:162" ht="56.25" x14ac:dyDescent="0.15">
      <c r="A135" s="19">
        <v>10</v>
      </c>
      <c r="B135" s="19">
        <v>1</v>
      </c>
      <c r="C135" s="19">
        <v>2</v>
      </c>
      <c r="D135" s="19"/>
      <c r="E135" s="8" t="s">
        <v>253</v>
      </c>
      <c r="F135" s="8" t="s">
        <v>254</v>
      </c>
      <c r="G135" s="20" t="s">
        <v>257</v>
      </c>
      <c r="H135" s="8" t="s">
        <v>24</v>
      </c>
      <c r="I135" s="8" t="s">
        <v>26</v>
      </c>
      <c r="J135" s="8" t="s">
        <v>25</v>
      </c>
      <c r="K135" s="39"/>
      <c r="L135" s="57" t="s">
        <v>25</v>
      </c>
      <c r="M135" s="58" t="s">
        <v>23</v>
      </c>
      <c r="N135" s="54"/>
      <c r="O135" s="35" t="str">
        <f>IF($N135="","A definir",VLOOKUP($I135&amp;$J135&amp;$N135,tb_aux!$N$2:$O$7,2,0))</f>
        <v>A definir</v>
      </c>
      <c r="Q135" s="12" t="s">
        <v>109</v>
      </c>
      <c r="R135" s="1" t="str">
        <f t="shared" ref="R135:R198" si="2">IF(AND(Q136="sub item",Q135="item"),"fórmula","")</f>
        <v/>
      </c>
      <c r="FF135" s="61"/>
    </row>
    <row r="136" spans="1:162" ht="56.25" x14ac:dyDescent="0.15">
      <c r="A136" s="19">
        <v>10</v>
      </c>
      <c r="B136" s="19">
        <v>1</v>
      </c>
      <c r="C136" s="19">
        <v>3</v>
      </c>
      <c r="D136" s="19"/>
      <c r="E136" s="8" t="s">
        <v>253</v>
      </c>
      <c r="F136" s="8" t="s">
        <v>254</v>
      </c>
      <c r="G136" s="20" t="s">
        <v>258</v>
      </c>
      <c r="H136" s="8" t="s">
        <v>24</v>
      </c>
      <c r="I136" s="8" t="s">
        <v>26</v>
      </c>
      <c r="J136" s="8" t="s">
        <v>25</v>
      </c>
      <c r="K136" s="39"/>
      <c r="L136" s="57" t="s">
        <v>25</v>
      </c>
      <c r="M136" s="58" t="s">
        <v>23</v>
      </c>
      <c r="N136" s="54"/>
      <c r="O136" s="35" t="str">
        <f>IF($N136="","A definir",VLOOKUP($I136&amp;$J136&amp;$N136,tb_aux!$N$2:$O$7,2,0))</f>
        <v>A definir</v>
      </c>
      <c r="Q136" s="12" t="s">
        <v>109</v>
      </c>
      <c r="R136" s="1" t="str">
        <f t="shared" si="2"/>
        <v/>
      </c>
      <c r="FF136" s="61"/>
    </row>
    <row r="137" spans="1:162" ht="56.25" x14ac:dyDescent="0.15">
      <c r="A137" s="19">
        <v>10</v>
      </c>
      <c r="B137" s="19">
        <v>1</v>
      </c>
      <c r="C137" s="19">
        <v>4</v>
      </c>
      <c r="D137" s="19"/>
      <c r="E137" s="8" t="s">
        <v>253</v>
      </c>
      <c r="F137" s="8" t="s">
        <v>254</v>
      </c>
      <c r="G137" s="20" t="s">
        <v>259</v>
      </c>
      <c r="H137" s="8" t="s">
        <v>24</v>
      </c>
      <c r="I137" s="8" t="s">
        <v>26</v>
      </c>
      <c r="J137" s="8" t="s">
        <v>25</v>
      </c>
      <c r="K137" s="39"/>
      <c r="L137" s="57" t="s">
        <v>25</v>
      </c>
      <c r="M137" s="58" t="s">
        <v>23</v>
      </c>
      <c r="N137" s="54"/>
      <c r="O137" s="35" t="str">
        <f>IF($N137="","A definir",VLOOKUP($I137&amp;$J137&amp;$N137,tb_aux!$N$2:$O$7,2,0))</f>
        <v>A definir</v>
      </c>
      <c r="Q137" s="12" t="s">
        <v>109</v>
      </c>
      <c r="R137" s="1" t="str">
        <f t="shared" si="2"/>
        <v/>
      </c>
      <c r="FF137" s="61"/>
    </row>
    <row r="138" spans="1:162" ht="56.25" x14ac:dyDescent="0.15">
      <c r="A138" s="19">
        <v>10</v>
      </c>
      <c r="B138" s="19">
        <v>1</v>
      </c>
      <c r="C138" s="19">
        <v>5</v>
      </c>
      <c r="D138" s="19"/>
      <c r="E138" s="8" t="s">
        <v>253</v>
      </c>
      <c r="F138" s="8" t="s">
        <v>254</v>
      </c>
      <c r="G138" s="20" t="s">
        <v>260</v>
      </c>
      <c r="H138" s="8" t="s">
        <v>24</v>
      </c>
      <c r="I138" s="8" t="s">
        <v>26</v>
      </c>
      <c r="J138" s="8" t="s">
        <v>25</v>
      </c>
      <c r="K138" s="39"/>
      <c r="L138" s="57" t="s">
        <v>25</v>
      </c>
      <c r="M138" s="58" t="s">
        <v>23</v>
      </c>
      <c r="N138" s="54"/>
      <c r="O138" s="35" t="str">
        <f>IF($N138="","A definir",VLOOKUP($I138&amp;$J138&amp;$N138,tb_aux!$N$2:$O$7,2,0))</f>
        <v>A definir</v>
      </c>
      <c r="Q138" s="12" t="s">
        <v>109</v>
      </c>
      <c r="R138" s="1" t="str">
        <f t="shared" si="2"/>
        <v/>
      </c>
      <c r="FF138" s="61"/>
    </row>
    <row r="139" spans="1:162" ht="56.25" x14ac:dyDescent="0.15">
      <c r="A139" s="19">
        <v>10</v>
      </c>
      <c r="B139" s="19">
        <v>2</v>
      </c>
      <c r="C139" s="19"/>
      <c r="D139" s="19"/>
      <c r="E139" s="8" t="s">
        <v>253</v>
      </c>
      <c r="F139" s="8" t="s">
        <v>254</v>
      </c>
      <c r="G139" s="8" t="s">
        <v>261</v>
      </c>
      <c r="H139" s="8" t="s">
        <v>24</v>
      </c>
      <c r="I139" s="8" t="s">
        <v>18</v>
      </c>
      <c r="J139" s="8" t="s">
        <v>25</v>
      </c>
      <c r="K139" s="39" t="s">
        <v>262</v>
      </c>
      <c r="L139" s="57" t="s">
        <v>25</v>
      </c>
      <c r="M139" s="58" t="s">
        <v>23</v>
      </c>
      <c r="N139" s="54"/>
      <c r="O139" s="35" t="str">
        <f>IF($N139="","A definir",VLOOKUP($I139&amp;$J139&amp;$N139,tb_aux!$N$2:$O$7,2,0))</f>
        <v>A definir</v>
      </c>
      <c r="Q139" s="12" t="s">
        <v>60</v>
      </c>
      <c r="R139" s="1" t="str">
        <f t="shared" si="2"/>
        <v/>
      </c>
      <c r="FF139" s="61"/>
    </row>
    <row r="140" spans="1:162" ht="56.25" x14ac:dyDescent="0.15">
      <c r="A140" s="19">
        <v>10</v>
      </c>
      <c r="B140" s="19">
        <v>3</v>
      </c>
      <c r="C140" s="19"/>
      <c r="D140" s="19"/>
      <c r="E140" s="8" t="s">
        <v>253</v>
      </c>
      <c r="F140" s="8" t="s">
        <v>254</v>
      </c>
      <c r="G140" s="8" t="s">
        <v>263</v>
      </c>
      <c r="H140" s="8" t="s">
        <v>24</v>
      </c>
      <c r="I140" s="8" t="s">
        <v>18</v>
      </c>
      <c r="J140" s="8" t="s">
        <v>27</v>
      </c>
      <c r="K140" s="39"/>
      <c r="L140" s="57" t="s">
        <v>25</v>
      </c>
      <c r="M140" s="58" t="s">
        <v>23</v>
      </c>
      <c r="N140" s="43" t="s">
        <v>28</v>
      </c>
      <c r="O140" s="35" t="str">
        <f>IF($N140="","A definir",VLOOKUP($I140&amp;$J140&amp;$N140,tb_aux!$N$2:$O$7,2,0))</f>
        <v>-</v>
      </c>
      <c r="Q140" s="12" t="s">
        <v>60</v>
      </c>
      <c r="R140" s="1" t="str">
        <f t="shared" si="2"/>
        <v/>
      </c>
      <c r="FF140" s="61"/>
    </row>
    <row r="141" spans="1:162" ht="90" x14ac:dyDescent="0.15">
      <c r="A141" s="19">
        <v>10</v>
      </c>
      <c r="B141" s="19">
        <v>4</v>
      </c>
      <c r="C141" s="19"/>
      <c r="D141" s="19"/>
      <c r="E141" s="8" t="s">
        <v>253</v>
      </c>
      <c r="F141" s="8" t="s">
        <v>254</v>
      </c>
      <c r="G141" s="8" t="s">
        <v>264</v>
      </c>
      <c r="H141" s="8" t="s">
        <v>24</v>
      </c>
      <c r="I141" s="8" t="s">
        <v>18</v>
      </c>
      <c r="J141" s="8" t="s">
        <v>25</v>
      </c>
      <c r="K141" s="39" t="s">
        <v>265</v>
      </c>
      <c r="L141" s="57" t="s">
        <v>25</v>
      </c>
      <c r="M141" s="58" t="s">
        <v>23</v>
      </c>
      <c r="N141" s="54"/>
      <c r="O141" s="35" t="str">
        <f>IF($N141="","A definir",VLOOKUP($I141&amp;$J141&amp;$N141,tb_aux!$N$2:$O$7,2,0))</f>
        <v>A definir</v>
      </c>
      <c r="Q141" s="12" t="s">
        <v>60</v>
      </c>
      <c r="R141" s="1" t="str">
        <f t="shared" si="2"/>
        <v/>
      </c>
      <c r="FF141" s="61"/>
    </row>
    <row r="142" spans="1:162" ht="56.25" x14ac:dyDescent="0.15">
      <c r="A142" s="19">
        <v>10</v>
      </c>
      <c r="B142" s="19">
        <v>5</v>
      </c>
      <c r="C142" s="19"/>
      <c r="D142" s="19"/>
      <c r="E142" s="8" t="s">
        <v>253</v>
      </c>
      <c r="F142" s="8" t="s">
        <v>254</v>
      </c>
      <c r="G142" s="21" t="s">
        <v>266</v>
      </c>
      <c r="H142" s="8" t="s">
        <v>32</v>
      </c>
      <c r="I142" s="8" t="s">
        <v>18</v>
      </c>
      <c r="J142" s="8" t="s">
        <v>27</v>
      </c>
      <c r="K142" s="39"/>
      <c r="L142" s="57" t="s">
        <v>27</v>
      </c>
      <c r="M142" s="58"/>
      <c r="N142" s="43" t="s">
        <v>28</v>
      </c>
      <c r="O142" s="35" t="str">
        <f>IF($N142="","A definir",VLOOKUP($I142&amp;$J142&amp;$N142,tb_aux!$N$2:$O$7,2,0))</f>
        <v>-</v>
      </c>
      <c r="Q142" s="12" t="s">
        <v>60</v>
      </c>
      <c r="R142" s="1" t="str">
        <f t="shared" si="2"/>
        <v/>
      </c>
      <c r="FF142" s="61"/>
    </row>
    <row r="143" spans="1:162" ht="56.25" x14ac:dyDescent="0.15">
      <c r="A143" s="19">
        <v>10</v>
      </c>
      <c r="B143" s="19">
        <v>6</v>
      </c>
      <c r="C143" s="19"/>
      <c r="D143" s="19"/>
      <c r="E143" s="8" t="s">
        <v>253</v>
      </c>
      <c r="F143" s="8" t="s">
        <v>254</v>
      </c>
      <c r="G143" s="8" t="s">
        <v>267</v>
      </c>
      <c r="H143" s="8" t="s">
        <v>24</v>
      </c>
      <c r="I143" s="8" t="s">
        <v>26</v>
      </c>
      <c r="J143" s="8" t="s">
        <v>25</v>
      </c>
      <c r="K143" s="39"/>
      <c r="L143" s="57" t="s">
        <v>25</v>
      </c>
      <c r="M143" s="58" t="s">
        <v>23</v>
      </c>
      <c r="N143" s="54"/>
      <c r="O143" s="35" t="str">
        <f>IF($N143="","A definir",VLOOKUP($I143&amp;$J143&amp;$N143,tb_aux!$N$2:$O$7,2,0))</f>
        <v>A definir</v>
      </c>
      <c r="Q143" s="12" t="s">
        <v>60</v>
      </c>
      <c r="R143" s="1" t="str">
        <f t="shared" si="2"/>
        <v/>
      </c>
      <c r="FF143" s="61"/>
    </row>
    <row r="144" spans="1:162" ht="56.25" x14ac:dyDescent="0.15">
      <c r="A144" s="19">
        <v>10</v>
      </c>
      <c r="B144" s="19">
        <v>7</v>
      </c>
      <c r="C144" s="19"/>
      <c r="D144" s="19"/>
      <c r="E144" s="8" t="s">
        <v>253</v>
      </c>
      <c r="F144" s="8" t="s">
        <v>254</v>
      </c>
      <c r="G144" s="8" t="s">
        <v>268</v>
      </c>
      <c r="H144" s="8" t="s">
        <v>24</v>
      </c>
      <c r="I144" s="8" t="s">
        <v>26</v>
      </c>
      <c r="J144" s="8" t="s">
        <v>25</v>
      </c>
      <c r="K144" s="39"/>
      <c r="L144" s="57" t="s">
        <v>25</v>
      </c>
      <c r="M144" s="58" t="s">
        <v>23</v>
      </c>
      <c r="N144" s="54"/>
      <c r="O144" s="35" t="str">
        <f>IF($N144="","A definir",VLOOKUP($I144&amp;$J144&amp;$N144,tb_aux!$N$2:$O$7,2,0))</f>
        <v>A definir</v>
      </c>
      <c r="Q144" s="12" t="s">
        <v>60</v>
      </c>
      <c r="R144" s="1" t="str">
        <f t="shared" si="2"/>
        <v/>
      </c>
      <c r="FF144" s="61"/>
    </row>
    <row r="145" spans="1:162" ht="56.25" x14ac:dyDescent="0.15">
      <c r="A145" s="19">
        <v>10</v>
      </c>
      <c r="B145" s="19">
        <v>8</v>
      </c>
      <c r="C145" s="19"/>
      <c r="D145" s="19"/>
      <c r="E145" s="8" t="s">
        <v>253</v>
      </c>
      <c r="F145" s="8" t="s">
        <v>254</v>
      </c>
      <c r="G145" s="8" t="s">
        <v>269</v>
      </c>
      <c r="H145" s="8" t="s">
        <v>24</v>
      </c>
      <c r="I145" s="8" t="s">
        <v>18</v>
      </c>
      <c r="J145" s="8" t="s">
        <v>25</v>
      </c>
      <c r="K145" s="39"/>
      <c r="L145" s="57" t="s">
        <v>25</v>
      </c>
      <c r="M145" s="58" t="s">
        <v>23</v>
      </c>
      <c r="N145" s="54"/>
      <c r="O145" s="35" t="str">
        <f>IF($N145="","A definir",VLOOKUP($I145&amp;$J145&amp;$N145,tb_aux!$N$2:$O$7,2,0))</f>
        <v>A definir</v>
      </c>
      <c r="Q145" s="12" t="s">
        <v>60</v>
      </c>
      <c r="R145" s="1" t="str">
        <f t="shared" si="2"/>
        <v/>
      </c>
      <c r="FF145" s="61"/>
    </row>
    <row r="146" spans="1:162" ht="56.25" x14ac:dyDescent="0.15">
      <c r="A146" s="19">
        <v>10</v>
      </c>
      <c r="B146" s="19">
        <v>9</v>
      </c>
      <c r="C146" s="19"/>
      <c r="D146" s="19"/>
      <c r="E146" s="8" t="s">
        <v>253</v>
      </c>
      <c r="F146" s="8" t="s">
        <v>270</v>
      </c>
      <c r="G146" s="8" t="s">
        <v>271</v>
      </c>
      <c r="H146" s="8" t="s">
        <v>32</v>
      </c>
      <c r="I146" s="8" t="s">
        <v>18</v>
      </c>
      <c r="J146" s="8" t="s">
        <v>27</v>
      </c>
      <c r="K146" s="39"/>
      <c r="L146" s="57" t="s">
        <v>25</v>
      </c>
      <c r="M146" s="58" t="s">
        <v>23</v>
      </c>
      <c r="N146" s="43" t="s">
        <v>28</v>
      </c>
      <c r="O146" s="35" t="str">
        <f>IF($N146="","A definir",VLOOKUP($I146&amp;$J146&amp;$N146,tb_aux!$N$2:$O$7,2,0))</f>
        <v>-</v>
      </c>
      <c r="Q146" s="12" t="s">
        <v>60</v>
      </c>
      <c r="R146" s="1" t="str">
        <f t="shared" si="2"/>
        <v/>
      </c>
      <c r="FF146" s="61"/>
    </row>
    <row r="147" spans="1:162" ht="67.5" x14ac:dyDescent="0.15">
      <c r="A147" s="19">
        <v>10</v>
      </c>
      <c r="B147" s="19">
        <v>10</v>
      </c>
      <c r="C147" s="19"/>
      <c r="D147" s="19"/>
      <c r="E147" s="8" t="s">
        <v>253</v>
      </c>
      <c r="F147" s="8" t="s">
        <v>270</v>
      </c>
      <c r="G147" s="8" t="s">
        <v>272</v>
      </c>
      <c r="H147" s="8" t="s">
        <v>24</v>
      </c>
      <c r="I147" s="8" t="s">
        <v>18</v>
      </c>
      <c r="J147" s="8" t="s">
        <v>25</v>
      </c>
      <c r="K147" s="39" t="s">
        <v>273</v>
      </c>
      <c r="L147" s="57" t="s">
        <v>25</v>
      </c>
      <c r="M147" s="58" t="s">
        <v>31</v>
      </c>
      <c r="N147" s="54"/>
      <c r="O147" s="35" t="str">
        <f>IF($N147="","A definir",VLOOKUP($I147&amp;$J147&amp;$N147,tb_aux!$N$2:$O$7,2,0))</f>
        <v>A definir</v>
      </c>
      <c r="Q147" s="12" t="s">
        <v>60</v>
      </c>
      <c r="R147" s="1" t="str">
        <f t="shared" si="2"/>
        <v/>
      </c>
      <c r="FF147" s="61"/>
    </row>
    <row r="148" spans="1:162" ht="56.25" x14ac:dyDescent="0.15">
      <c r="A148" s="19">
        <v>10</v>
      </c>
      <c r="B148" s="19">
        <v>11</v>
      </c>
      <c r="C148" s="19"/>
      <c r="D148" s="19"/>
      <c r="E148" s="8" t="s">
        <v>253</v>
      </c>
      <c r="F148" s="8" t="s">
        <v>274</v>
      </c>
      <c r="G148" s="8" t="s">
        <v>275</v>
      </c>
      <c r="H148" s="8" t="s">
        <v>24</v>
      </c>
      <c r="I148" s="8" t="s">
        <v>26</v>
      </c>
      <c r="J148" s="8" t="s">
        <v>25</v>
      </c>
      <c r="K148" s="39"/>
      <c r="L148" s="57" t="s">
        <v>25</v>
      </c>
      <c r="M148" s="58" t="s">
        <v>23</v>
      </c>
      <c r="N148" s="44" t="s">
        <v>113</v>
      </c>
      <c r="O148" s="36"/>
      <c r="Q148" s="12" t="s">
        <v>60</v>
      </c>
      <c r="R148" s="1" t="str">
        <f t="shared" si="2"/>
        <v>fórmula</v>
      </c>
      <c r="FF148" s="61"/>
    </row>
    <row r="149" spans="1:162" ht="56.25" x14ac:dyDescent="0.15">
      <c r="A149" s="19">
        <v>10</v>
      </c>
      <c r="B149" s="19">
        <v>11</v>
      </c>
      <c r="C149" s="19">
        <v>1</v>
      </c>
      <c r="D149" s="19"/>
      <c r="E149" s="8" t="s">
        <v>253</v>
      </c>
      <c r="F149" s="8" t="s">
        <v>274</v>
      </c>
      <c r="G149" s="20" t="s">
        <v>276</v>
      </c>
      <c r="H149" s="8" t="s">
        <v>24</v>
      </c>
      <c r="I149" s="8" t="s">
        <v>26</v>
      </c>
      <c r="J149" s="8" t="s">
        <v>25</v>
      </c>
      <c r="K149" s="39"/>
      <c r="L149" s="57" t="s">
        <v>25</v>
      </c>
      <c r="M149" s="58" t="s">
        <v>23</v>
      </c>
      <c r="N149" s="54"/>
      <c r="O149" s="35" t="str">
        <f>IF($N149="","A definir",VLOOKUP($I149&amp;$J149&amp;$N149,tb_aux!$N$2:$O$7,2,0))</f>
        <v>A definir</v>
      </c>
      <c r="Q149" s="12" t="s">
        <v>109</v>
      </c>
      <c r="R149" s="1" t="str">
        <f t="shared" si="2"/>
        <v/>
      </c>
      <c r="FF149" s="61"/>
    </row>
    <row r="150" spans="1:162" ht="56.25" x14ac:dyDescent="0.15">
      <c r="A150" s="19">
        <v>10</v>
      </c>
      <c r="B150" s="19">
        <v>11</v>
      </c>
      <c r="C150" s="19">
        <v>2</v>
      </c>
      <c r="D150" s="19"/>
      <c r="E150" s="8" t="s">
        <v>253</v>
      </c>
      <c r="F150" s="8" t="s">
        <v>274</v>
      </c>
      <c r="G150" s="20" t="s">
        <v>277</v>
      </c>
      <c r="H150" s="8" t="s">
        <v>24</v>
      </c>
      <c r="I150" s="8" t="s">
        <v>26</v>
      </c>
      <c r="J150" s="8" t="s">
        <v>25</v>
      </c>
      <c r="K150" s="39"/>
      <c r="L150" s="57" t="s">
        <v>25</v>
      </c>
      <c r="M150" s="58" t="s">
        <v>23</v>
      </c>
      <c r="N150" s="44" t="s">
        <v>113</v>
      </c>
      <c r="O150" s="36"/>
      <c r="Q150" s="12" t="s">
        <v>109</v>
      </c>
      <c r="R150" s="1" t="str">
        <f t="shared" si="2"/>
        <v/>
      </c>
      <c r="FF150" s="61"/>
    </row>
    <row r="151" spans="1:162" ht="56.25" x14ac:dyDescent="0.15">
      <c r="A151" s="19">
        <v>10</v>
      </c>
      <c r="B151" s="19">
        <v>11</v>
      </c>
      <c r="C151" s="19">
        <v>2</v>
      </c>
      <c r="D151" s="19">
        <v>1</v>
      </c>
      <c r="E151" s="8" t="s">
        <v>253</v>
      </c>
      <c r="F151" s="8" t="s">
        <v>274</v>
      </c>
      <c r="G151" s="20" t="s">
        <v>278</v>
      </c>
      <c r="H151" s="8" t="s">
        <v>24</v>
      </c>
      <c r="I151" s="8" t="s">
        <v>18</v>
      </c>
      <c r="J151" s="8" t="s">
        <v>25</v>
      </c>
      <c r="K151" s="39"/>
      <c r="L151" s="57" t="s">
        <v>25</v>
      </c>
      <c r="M151" s="58" t="s">
        <v>23</v>
      </c>
      <c r="N151" s="54"/>
      <c r="O151" s="35" t="str">
        <f>IF($N151="","A definir",VLOOKUP($I151&amp;$J151&amp;$N151,tb_aux!$N$2:$O$7,2,0))</f>
        <v>A definir</v>
      </c>
      <c r="Q151" s="12" t="s">
        <v>109</v>
      </c>
      <c r="R151" s="1" t="str">
        <f t="shared" si="2"/>
        <v/>
      </c>
      <c r="FF151" s="61"/>
    </row>
    <row r="152" spans="1:162" ht="56.25" x14ac:dyDescent="0.15">
      <c r="A152" s="19">
        <v>10</v>
      </c>
      <c r="B152" s="19">
        <v>11</v>
      </c>
      <c r="C152" s="19">
        <v>3</v>
      </c>
      <c r="D152" s="19"/>
      <c r="E152" s="8" t="s">
        <v>253</v>
      </c>
      <c r="F152" s="8" t="s">
        <v>274</v>
      </c>
      <c r="G152" s="20" t="s">
        <v>279</v>
      </c>
      <c r="H152" s="8" t="s">
        <v>24</v>
      </c>
      <c r="I152" s="8" t="s">
        <v>26</v>
      </c>
      <c r="J152" s="8" t="s">
        <v>25</v>
      </c>
      <c r="K152" s="39"/>
      <c r="L152" s="57" t="s">
        <v>25</v>
      </c>
      <c r="M152" s="58" t="s">
        <v>23</v>
      </c>
      <c r="N152" s="54"/>
      <c r="O152" s="35" t="str">
        <f>IF($N152="","A definir",VLOOKUP($I152&amp;$J152&amp;$N152,tb_aux!$N$2:$O$7,2,0))</f>
        <v>A definir</v>
      </c>
      <c r="Q152" s="12" t="s">
        <v>109</v>
      </c>
      <c r="R152" s="1" t="str">
        <f t="shared" si="2"/>
        <v/>
      </c>
      <c r="FF152" s="61"/>
    </row>
    <row r="153" spans="1:162" ht="101.25" x14ac:dyDescent="0.15">
      <c r="A153" s="19">
        <v>10</v>
      </c>
      <c r="B153" s="19">
        <v>11</v>
      </c>
      <c r="C153" s="19">
        <v>4</v>
      </c>
      <c r="D153" s="19"/>
      <c r="E153" s="8" t="s">
        <v>253</v>
      </c>
      <c r="F153" s="8" t="s">
        <v>274</v>
      </c>
      <c r="G153" s="20" t="s">
        <v>280</v>
      </c>
      <c r="H153" s="8" t="s">
        <v>24</v>
      </c>
      <c r="I153" s="8" t="s">
        <v>26</v>
      </c>
      <c r="J153" s="8" t="s">
        <v>25</v>
      </c>
      <c r="K153" s="39"/>
      <c r="L153" s="57" t="s">
        <v>25</v>
      </c>
      <c r="M153" s="58" t="s">
        <v>23</v>
      </c>
      <c r="N153" s="44" t="s">
        <v>113</v>
      </c>
      <c r="O153" s="36"/>
      <c r="Q153" s="12" t="s">
        <v>109</v>
      </c>
      <c r="R153" s="1" t="str">
        <f t="shared" si="2"/>
        <v/>
      </c>
      <c r="FF153" s="61"/>
    </row>
    <row r="154" spans="1:162" ht="56.25" x14ac:dyDescent="0.15">
      <c r="A154" s="19">
        <v>10</v>
      </c>
      <c r="B154" s="19">
        <v>11</v>
      </c>
      <c r="C154" s="19">
        <v>4</v>
      </c>
      <c r="D154" s="19">
        <v>1</v>
      </c>
      <c r="E154" s="8" t="s">
        <v>253</v>
      </c>
      <c r="F154" s="8" t="s">
        <v>274</v>
      </c>
      <c r="G154" s="20" t="s">
        <v>281</v>
      </c>
      <c r="H154" s="8" t="s">
        <v>24</v>
      </c>
      <c r="I154" s="8" t="s">
        <v>18</v>
      </c>
      <c r="J154" s="8" t="s">
        <v>25</v>
      </c>
      <c r="K154" s="39"/>
      <c r="L154" s="57" t="s">
        <v>25</v>
      </c>
      <c r="M154" s="58" t="s">
        <v>23</v>
      </c>
      <c r="N154" s="54"/>
      <c r="O154" s="35" t="str">
        <f>IF($N154="","A definir",VLOOKUP($I154&amp;$J154&amp;$N154,tb_aux!$N$2:$O$7,2,0))</f>
        <v>A definir</v>
      </c>
      <c r="Q154" s="12" t="s">
        <v>109</v>
      </c>
      <c r="R154" s="1" t="str">
        <f t="shared" si="2"/>
        <v/>
      </c>
      <c r="FF154" s="61"/>
    </row>
    <row r="155" spans="1:162" ht="56.25" x14ac:dyDescent="0.15">
      <c r="A155" s="19">
        <v>10</v>
      </c>
      <c r="B155" s="19">
        <v>11</v>
      </c>
      <c r="C155" s="19">
        <v>5</v>
      </c>
      <c r="D155" s="19"/>
      <c r="E155" s="8" t="s">
        <v>253</v>
      </c>
      <c r="F155" s="8" t="s">
        <v>274</v>
      </c>
      <c r="G155" s="20" t="s">
        <v>282</v>
      </c>
      <c r="H155" s="8" t="s">
        <v>32</v>
      </c>
      <c r="I155" s="8" t="s">
        <v>18</v>
      </c>
      <c r="J155" s="8" t="s">
        <v>27</v>
      </c>
      <c r="K155" s="39"/>
      <c r="L155" s="59" t="s">
        <v>25</v>
      </c>
      <c r="M155" s="60" t="s">
        <v>23</v>
      </c>
      <c r="N155" s="43" t="s">
        <v>28</v>
      </c>
      <c r="O155" s="35" t="str">
        <f>IF($N155="","A definir",VLOOKUP($I155&amp;$J155&amp;$N155,tb_aux!$N$2:$O$7,2,0))</f>
        <v>-</v>
      </c>
      <c r="Q155" s="12" t="s">
        <v>109</v>
      </c>
      <c r="R155" s="1" t="str">
        <f t="shared" si="2"/>
        <v/>
      </c>
      <c r="FF155" s="61"/>
    </row>
    <row r="156" spans="1:162" ht="56.25" x14ac:dyDescent="0.15">
      <c r="A156" s="19">
        <v>10</v>
      </c>
      <c r="B156" s="19">
        <v>11</v>
      </c>
      <c r="C156" s="19">
        <v>6</v>
      </c>
      <c r="D156" s="19"/>
      <c r="E156" s="8" t="s">
        <v>253</v>
      </c>
      <c r="F156" s="8" t="s">
        <v>274</v>
      </c>
      <c r="G156" s="20" t="s">
        <v>283</v>
      </c>
      <c r="H156" s="8" t="s">
        <v>24</v>
      </c>
      <c r="I156" s="8" t="s">
        <v>26</v>
      </c>
      <c r="J156" s="8" t="s">
        <v>25</v>
      </c>
      <c r="K156" s="39"/>
      <c r="L156" s="57" t="s">
        <v>25</v>
      </c>
      <c r="M156" s="58" t="s">
        <v>23</v>
      </c>
      <c r="N156" s="44" t="s">
        <v>113</v>
      </c>
      <c r="O156" s="36"/>
      <c r="Q156" s="12" t="s">
        <v>109</v>
      </c>
      <c r="R156" s="1" t="str">
        <f t="shared" si="2"/>
        <v/>
      </c>
      <c r="FF156" s="61"/>
    </row>
    <row r="157" spans="1:162" ht="56.25" x14ac:dyDescent="0.15">
      <c r="A157" s="19">
        <v>10</v>
      </c>
      <c r="B157" s="19">
        <v>11</v>
      </c>
      <c r="C157" s="19">
        <v>6</v>
      </c>
      <c r="D157" s="19">
        <v>1</v>
      </c>
      <c r="E157" s="8" t="s">
        <v>253</v>
      </c>
      <c r="F157" s="8" t="s">
        <v>274</v>
      </c>
      <c r="G157" s="20" t="s">
        <v>284</v>
      </c>
      <c r="H157" s="8" t="s">
        <v>24</v>
      </c>
      <c r="I157" s="8" t="s">
        <v>26</v>
      </c>
      <c r="J157" s="8" t="s">
        <v>25</v>
      </c>
      <c r="K157" s="39"/>
      <c r="L157" s="57" t="s">
        <v>25</v>
      </c>
      <c r="M157" s="58" t="s">
        <v>23</v>
      </c>
      <c r="N157" s="54"/>
      <c r="O157" s="35" t="str">
        <f>IF($N157="","A definir",VLOOKUP($I157&amp;$J157&amp;$N157,tb_aux!$N$2:$O$7,2,0))</f>
        <v>A definir</v>
      </c>
      <c r="Q157" s="12" t="s">
        <v>109</v>
      </c>
      <c r="R157" s="1" t="str">
        <f t="shared" si="2"/>
        <v/>
      </c>
      <c r="FF157" s="61"/>
    </row>
    <row r="158" spans="1:162" ht="56.25" x14ac:dyDescent="0.15">
      <c r="A158" s="19">
        <v>10</v>
      </c>
      <c r="B158" s="19">
        <v>11</v>
      </c>
      <c r="C158" s="19">
        <v>6</v>
      </c>
      <c r="D158" s="19">
        <v>2</v>
      </c>
      <c r="E158" s="8" t="s">
        <v>253</v>
      </c>
      <c r="F158" s="8" t="s">
        <v>274</v>
      </c>
      <c r="G158" s="20" t="s">
        <v>285</v>
      </c>
      <c r="H158" s="8" t="s">
        <v>24</v>
      </c>
      <c r="I158" s="8" t="s">
        <v>18</v>
      </c>
      <c r="J158" s="8" t="s">
        <v>25</v>
      </c>
      <c r="K158" s="39"/>
      <c r="L158" s="57" t="s">
        <v>25</v>
      </c>
      <c r="M158" s="58" t="s">
        <v>23</v>
      </c>
      <c r="N158" s="54"/>
      <c r="O158" s="35" t="str">
        <f>IF($N158="","A definir",VLOOKUP($I158&amp;$J158&amp;$N158,tb_aux!$N$2:$O$7,2,0))</f>
        <v>A definir</v>
      </c>
      <c r="Q158" s="12" t="s">
        <v>109</v>
      </c>
      <c r="R158" s="1" t="str">
        <f t="shared" si="2"/>
        <v/>
      </c>
      <c r="FF158" s="61"/>
    </row>
    <row r="159" spans="1:162" ht="56.25" x14ac:dyDescent="0.15">
      <c r="A159" s="19">
        <v>10</v>
      </c>
      <c r="B159" s="19">
        <v>11</v>
      </c>
      <c r="C159" s="19">
        <v>7</v>
      </c>
      <c r="D159" s="19"/>
      <c r="E159" s="8" t="s">
        <v>253</v>
      </c>
      <c r="F159" s="8" t="s">
        <v>274</v>
      </c>
      <c r="G159" s="22" t="s">
        <v>286</v>
      </c>
      <c r="H159" s="8" t="s">
        <v>32</v>
      </c>
      <c r="I159" s="8" t="s">
        <v>18</v>
      </c>
      <c r="J159" s="8" t="s">
        <v>27</v>
      </c>
      <c r="K159" s="39"/>
      <c r="L159" s="59" t="s">
        <v>25</v>
      </c>
      <c r="M159" s="60" t="s">
        <v>23</v>
      </c>
      <c r="N159" s="43" t="s">
        <v>28</v>
      </c>
      <c r="O159" s="35" t="str">
        <f>IF($N159="","A definir",VLOOKUP($I159&amp;$J159&amp;$N159,tb_aux!$N$2:$O$7,2,0))</f>
        <v>-</v>
      </c>
      <c r="Q159" s="12" t="s">
        <v>109</v>
      </c>
      <c r="R159" s="1" t="str">
        <f t="shared" si="2"/>
        <v/>
      </c>
      <c r="FF159" s="61"/>
    </row>
    <row r="160" spans="1:162" ht="56.25" x14ac:dyDescent="0.15">
      <c r="A160" s="19">
        <v>10</v>
      </c>
      <c r="B160" s="19">
        <v>11</v>
      </c>
      <c r="C160" s="19">
        <v>8</v>
      </c>
      <c r="D160" s="19"/>
      <c r="E160" s="8" t="s">
        <v>253</v>
      </c>
      <c r="F160" s="8" t="s">
        <v>274</v>
      </c>
      <c r="G160" s="20" t="s">
        <v>287</v>
      </c>
      <c r="H160" s="8" t="s">
        <v>24</v>
      </c>
      <c r="I160" s="8" t="s">
        <v>18</v>
      </c>
      <c r="J160" s="8" t="s">
        <v>25</v>
      </c>
      <c r="K160" s="39"/>
      <c r="L160" s="57" t="s">
        <v>25</v>
      </c>
      <c r="M160" s="58" t="s">
        <v>23</v>
      </c>
      <c r="N160" s="54"/>
      <c r="O160" s="35" t="str">
        <f>IF($N160="","A definir",VLOOKUP($I160&amp;$J160&amp;$N160,tb_aux!$N$2:$O$7,2,0))</f>
        <v>A definir</v>
      </c>
      <c r="Q160" s="12" t="s">
        <v>109</v>
      </c>
      <c r="R160" s="1" t="str">
        <f t="shared" si="2"/>
        <v/>
      </c>
      <c r="FF160" s="61"/>
    </row>
    <row r="161" spans="1:162" ht="67.5" x14ac:dyDescent="0.15">
      <c r="A161" s="19">
        <v>10</v>
      </c>
      <c r="B161" s="19">
        <v>12</v>
      </c>
      <c r="C161" s="19"/>
      <c r="D161" s="19"/>
      <c r="E161" s="8" t="s">
        <v>253</v>
      </c>
      <c r="F161" s="8" t="s">
        <v>274</v>
      </c>
      <c r="G161" s="21" t="s">
        <v>288</v>
      </c>
      <c r="H161" s="8" t="s">
        <v>24</v>
      </c>
      <c r="I161" s="8" t="s">
        <v>26</v>
      </c>
      <c r="J161" s="8" t="s">
        <v>25</v>
      </c>
      <c r="K161" s="39" t="s">
        <v>289</v>
      </c>
      <c r="L161" s="57" t="s">
        <v>25</v>
      </c>
      <c r="M161" s="58" t="s">
        <v>23</v>
      </c>
      <c r="N161" s="54"/>
      <c r="O161" s="35" t="str">
        <f>IF($N161="","A definir",VLOOKUP($I161&amp;$J161&amp;$N161,tb_aux!$N$2:$O$7,2,0))</f>
        <v>A definir</v>
      </c>
      <c r="Q161" s="12" t="s">
        <v>60</v>
      </c>
      <c r="R161" s="1" t="str">
        <f t="shared" si="2"/>
        <v/>
      </c>
      <c r="FF161" s="61"/>
    </row>
    <row r="162" spans="1:162" ht="56.25" x14ac:dyDescent="0.15">
      <c r="A162" s="19">
        <v>10</v>
      </c>
      <c r="B162" s="19">
        <v>13</v>
      </c>
      <c r="C162" s="19"/>
      <c r="D162" s="19"/>
      <c r="E162" s="8" t="s">
        <v>253</v>
      </c>
      <c r="F162" s="8" t="s">
        <v>290</v>
      </c>
      <c r="G162" s="8" t="s">
        <v>291</v>
      </c>
      <c r="H162" s="8" t="s">
        <v>24</v>
      </c>
      <c r="I162" s="8" t="s">
        <v>26</v>
      </c>
      <c r="J162" s="8" t="s">
        <v>25</v>
      </c>
      <c r="K162" s="39"/>
      <c r="L162" s="57" t="s">
        <v>25</v>
      </c>
      <c r="M162" s="58" t="s">
        <v>23</v>
      </c>
      <c r="N162" s="54"/>
      <c r="O162" s="35" t="str">
        <f>IF($N162="","A definir",VLOOKUP($I162&amp;$J162&amp;$N162,tb_aux!$N$2:$O$7,2,0))</f>
        <v>A definir</v>
      </c>
      <c r="Q162" s="12" t="s">
        <v>60</v>
      </c>
      <c r="R162" s="1" t="str">
        <f t="shared" si="2"/>
        <v/>
      </c>
      <c r="FF162" s="61"/>
    </row>
    <row r="163" spans="1:162" ht="56.25" x14ac:dyDescent="0.15">
      <c r="A163" s="19">
        <v>10</v>
      </c>
      <c r="B163" s="19">
        <v>14</v>
      </c>
      <c r="C163" s="19"/>
      <c r="D163" s="19"/>
      <c r="E163" s="8" t="s">
        <v>253</v>
      </c>
      <c r="F163" s="8" t="s">
        <v>290</v>
      </c>
      <c r="G163" s="20" t="s">
        <v>292</v>
      </c>
      <c r="H163" s="8" t="s">
        <v>24</v>
      </c>
      <c r="I163" s="8" t="s">
        <v>26</v>
      </c>
      <c r="J163" s="8" t="s">
        <v>25</v>
      </c>
      <c r="K163" s="39"/>
      <c r="L163" s="57" t="s">
        <v>25</v>
      </c>
      <c r="M163" s="58" t="s">
        <v>23</v>
      </c>
      <c r="N163" s="54"/>
      <c r="O163" s="35" t="str">
        <f>IF($N163="","A definir",VLOOKUP($I163&amp;$J163&amp;$N163,tb_aux!$N$2:$O$7,2,0))</f>
        <v>A definir</v>
      </c>
      <c r="Q163" s="12" t="s">
        <v>60</v>
      </c>
      <c r="R163" s="1" t="str">
        <f t="shared" si="2"/>
        <v/>
      </c>
      <c r="FF163" s="61"/>
    </row>
    <row r="164" spans="1:162" ht="56.25" x14ac:dyDescent="0.15">
      <c r="A164" s="19">
        <v>10</v>
      </c>
      <c r="B164" s="19">
        <v>15</v>
      </c>
      <c r="C164" s="19"/>
      <c r="D164" s="19"/>
      <c r="E164" s="8" t="s">
        <v>253</v>
      </c>
      <c r="F164" s="8" t="s">
        <v>290</v>
      </c>
      <c r="G164" s="8" t="s">
        <v>293</v>
      </c>
      <c r="H164" s="8" t="s">
        <v>24</v>
      </c>
      <c r="I164" s="8" t="s">
        <v>26</v>
      </c>
      <c r="J164" s="8" t="s">
        <v>25</v>
      </c>
      <c r="K164" s="39"/>
      <c r="L164" s="57" t="s">
        <v>25</v>
      </c>
      <c r="M164" s="58" t="s">
        <v>23</v>
      </c>
      <c r="N164" s="54"/>
      <c r="O164" s="35" t="str">
        <f>IF($N164="","A definir",VLOOKUP($I164&amp;$J164&amp;$N164,tb_aux!$N$2:$O$7,2,0))</f>
        <v>A definir</v>
      </c>
      <c r="Q164" s="12" t="s">
        <v>60</v>
      </c>
      <c r="R164" s="1" t="str">
        <f t="shared" si="2"/>
        <v/>
      </c>
      <c r="FF164" s="61"/>
    </row>
    <row r="165" spans="1:162" ht="56.25" x14ac:dyDescent="0.15">
      <c r="A165" s="19">
        <v>10</v>
      </c>
      <c r="B165" s="19">
        <v>16</v>
      </c>
      <c r="C165" s="19"/>
      <c r="D165" s="19"/>
      <c r="E165" s="8" t="s">
        <v>253</v>
      </c>
      <c r="F165" s="8" t="s">
        <v>294</v>
      </c>
      <c r="G165" s="20" t="s">
        <v>295</v>
      </c>
      <c r="H165" s="8" t="s">
        <v>24</v>
      </c>
      <c r="I165" s="8" t="s">
        <v>26</v>
      </c>
      <c r="J165" s="8" t="s">
        <v>25</v>
      </c>
      <c r="K165" s="39"/>
      <c r="L165" s="57" t="s">
        <v>25</v>
      </c>
      <c r="M165" s="58" t="s">
        <v>23</v>
      </c>
      <c r="N165" s="54"/>
      <c r="O165" s="35" t="str">
        <f>IF($N165="","A definir",VLOOKUP($I165&amp;$J165&amp;$N165,tb_aux!$N$2:$O$7,2,0))</f>
        <v>A definir</v>
      </c>
      <c r="Q165" s="12" t="s">
        <v>60</v>
      </c>
      <c r="R165" s="1" t="str">
        <f t="shared" si="2"/>
        <v/>
      </c>
      <c r="FF165" s="61"/>
    </row>
    <row r="166" spans="1:162" ht="56.25" x14ac:dyDescent="0.15">
      <c r="A166" s="19">
        <v>10</v>
      </c>
      <c r="B166" s="19">
        <v>17</v>
      </c>
      <c r="C166" s="19"/>
      <c r="D166" s="19"/>
      <c r="E166" s="8" t="s">
        <v>253</v>
      </c>
      <c r="F166" s="8" t="s">
        <v>290</v>
      </c>
      <c r="G166" s="8" t="s">
        <v>296</v>
      </c>
      <c r="H166" s="8" t="s">
        <v>24</v>
      </c>
      <c r="I166" s="8" t="s">
        <v>18</v>
      </c>
      <c r="J166" s="8" t="s">
        <v>25</v>
      </c>
      <c r="K166" s="39"/>
      <c r="L166" s="57" t="s">
        <v>25</v>
      </c>
      <c r="M166" s="58" t="s">
        <v>31</v>
      </c>
      <c r="N166" s="54"/>
      <c r="O166" s="35" t="str">
        <f>IF($N166="","A definir",VLOOKUP($I166&amp;$J166&amp;$N166,tb_aux!$N$2:$O$7,2,0))</f>
        <v>A definir</v>
      </c>
      <c r="Q166" s="12" t="s">
        <v>60</v>
      </c>
      <c r="R166" s="1" t="str">
        <f t="shared" si="2"/>
        <v/>
      </c>
      <c r="FF166" s="61"/>
    </row>
    <row r="167" spans="1:162" ht="56.25" x14ac:dyDescent="0.15">
      <c r="A167" s="19">
        <v>10</v>
      </c>
      <c r="B167" s="19">
        <v>18</v>
      </c>
      <c r="C167" s="19"/>
      <c r="D167" s="19"/>
      <c r="E167" s="8" t="s">
        <v>253</v>
      </c>
      <c r="F167" s="8" t="s">
        <v>290</v>
      </c>
      <c r="G167" s="20" t="s">
        <v>297</v>
      </c>
      <c r="H167" s="8" t="s">
        <v>24</v>
      </c>
      <c r="I167" s="8" t="s">
        <v>18</v>
      </c>
      <c r="J167" s="8" t="s">
        <v>25</v>
      </c>
      <c r="K167" s="39"/>
      <c r="L167" s="57" t="s">
        <v>25</v>
      </c>
      <c r="M167" s="58" t="s">
        <v>23</v>
      </c>
      <c r="N167" s="54"/>
      <c r="O167" s="35" t="str">
        <f>IF($N167="","A definir",VLOOKUP($I167&amp;$J167&amp;$N167,tb_aux!$N$2:$O$7,2,0))</f>
        <v>A definir</v>
      </c>
      <c r="Q167" s="12" t="s">
        <v>60</v>
      </c>
      <c r="R167" s="1" t="str">
        <f t="shared" si="2"/>
        <v/>
      </c>
      <c r="FF167" s="61"/>
    </row>
    <row r="168" spans="1:162" ht="56.25" x14ac:dyDescent="0.15">
      <c r="A168" s="19">
        <v>10</v>
      </c>
      <c r="B168" s="19">
        <v>19</v>
      </c>
      <c r="C168" s="19"/>
      <c r="D168" s="19"/>
      <c r="E168" s="8" t="s">
        <v>253</v>
      </c>
      <c r="F168" s="8" t="s">
        <v>298</v>
      </c>
      <c r="G168" s="21" t="s">
        <v>299</v>
      </c>
      <c r="H168" s="8" t="s">
        <v>24</v>
      </c>
      <c r="I168" s="8" t="s">
        <v>26</v>
      </c>
      <c r="J168" s="8" t="s">
        <v>25</v>
      </c>
      <c r="K168" s="39"/>
      <c r="L168" s="57" t="s">
        <v>25</v>
      </c>
      <c r="M168" s="58" t="s">
        <v>23</v>
      </c>
      <c r="N168" s="54"/>
      <c r="O168" s="35" t="str">
        <f>IF($N168="","A definir",VLOOKUP($I168&amp;$J168&amp;$N168,tb_aux!$N$2:$O$7,2,0))</f>
        <v>A definir</v>
      </c>
      <c r="Q168" s="12" t="s">
        <v>60</v>
      </c>
      <c r="R168" s="1" t="str">
        <f t="shared" si="2"/>
        <v/>
      </c>
      <c r="FF168" s="61"/>
    </row>
    <row r="169" spans="1:162" ht="56.25" x14ac:dyDescent="0.15">
      <c r="A169" s="19">
        <v>10</v>
      </c>
      <c r="B169" s="19">
        <v>20</v>
      </c>
      <c r="C169" s="19"/>
      <c r="D169" s="19"/>
      <c r="E169" s="8" t="s">
        <v>253</v>
      </c>
      <c r="F169" s="8" t="s">
        <v>298</v>
      </c>
      <c r="G169" s="8" t="s">
        <v>300</v>
      </c>
      <c r="H169" s="8" t="s">
        <v>24</v>
      </c>
      <c r="I169" s="8" t="s">
        <v>18</v>
      </c>
      <c r="J169" s="8" t="s">
        <v>25</v>
      </c>
      <c r="K169" s="39"/>
      <c r="L169" s="57" t="s">
        <v>25</v>
      </c>
      <c r="M169" s="58" t="s">
        <v>23</v>
      </c>
      <c r="N169" s="54"/>
      <c r="O169" s="35" t="str">
        <f>IF($N169="","A definir",VLOOKUP($I169&amp;$J169&amp;$N169,tb_aux!$N$2:$O$7,2,0))</f>
        <v>A definir</v>
      </c>
      <c r="Q169" s="12" t="s">
        <v>60</v>
      </c>
      <c r="R169" s="1" t="str">
        <f t="shared" si="2"/>
        <v/>
      </c>
      <c r="FF169" s="61"/>
    </row>
    <row r="170" spans="1:162" ht="56.25" x14ac:dyDescent="0.15">
      <c r="A170" s="19">
        <v>10</v>
      </c>
      <c r="B170" s="19">
        <v>21</v>
      </c>
      <c r="C170" s="19"/>
      <c r="D170" s="19"/>
      <c r="E170" s="8" t="s">
        <v>253</v>
      </c>
      <c r="F170" s="8" t="s">
        <v>298</v>
      </c>
      <c r="G170" s="8" t="s">
        <v>301</v>
      </c>
      <c r="H170" s="8" t="s">
        <v>32</v>
      </c>
      <c r="I170" s="8" t="s">
        <v>18</v>
      </c>
      <c r="J170" s="8" t="s">
        <v>27</v>
      </c>
      <c r="K170" s="39"/>
      <c r="L170" s="59" t="s">
        <v>25</v>
      </c>
      <c r="M170" s="60" t="s">
        <v>23</v>
      </c>
      <c r="N170" s="43" t="s">
        <v>28</v>
      </c>
      <c r="O170" s="35" t="str">
        <f>IF($N170="","A definir",VLOOKUP($I170&amp;$J170&amp;$N170,tb_aux!$N$2:$O$7,2,0))</f>
        <v>-</v>
      </c>
      <c r="Q170" s="12" t="s">
        <v>60</v>
      </c>
      <c r="R170" s="1" t="str">
        <f t="shared" si="2"/>
        <v/>
      </c>
      <c r="FF170" s="61"/>
    </row>
    <row r="171" spans="1:162" ht="56.25" x14ac:dyDescent="0.15">
      <c r="A171" s="19">
        <v>10</v>
      </c>
      <c r="B171" s="19">
        <v>22</v>
      </c>
      <c r="C171" s="19"/>
      <c r="D171" s="19"/>
      <c r="E171" s="8" t="s">
        <v>253</v>
      </c>
      <c r="F171" s="8" t="s">
        <v>298</v>
      </c>
      <c r="G171" s="8" t="s">
        <v>302</v>
      </c>
      <c r="H171" s="8" t="s">
        <v>32</v>
      </c>
      <c r="I171" s="8" t="s">
        <v>18</v>
      </c>
      <c r="J171" s="8" t="s">
        <v>27</v>
      </c>
      <c r="K171" s="39"/>
      <c r="L171" s="57" t="s">
        <v>303</v>
      </c>
      <c r="M171" s="58" t="s">
        <v>31</v>
      </c>
      <c r="N171" s="43" t="s">
        <v>28</v>
      </c>
      <c r="O171" s="35" t="str">
        <f>IF($N171="","A definir",VLOOKUP($I171&amp;$J171&amp;$N171,tb_aux!$N$2:$O$7,2,0))</f>
        <v>-</v>
      </c>
      <c r="Q171" s="12" t="s">
        <v>60</v>
      </c>
      <c r="R171" s="1" t="str">
        <f t="shared" si="2"/>
        <v/>
      </c>
      <c r="FF171" s="61"/>
    </row>
    <row r="172" spans="1:162" ht="56.25" x14ac:dyDescent="0.15">
      <c r="A172" s="19">
        <v>10</v>
      </c>
      <c r="B172" s="19">
        <v>23</v>
      </c>
      <c r="C172" s="19"/>
      <c r="D172" s="19"/>
      <c r="E172" s="8" t="s">
        <v>253</v>
      </c>
      <c r="F172" s="8" t="s">
        <v>180</v>
      </c>
      <c r="G172" s="8" t="s">
        <v>304</v>
      </c>
      <c r="H172" s="8" t="s">
        <v>24</v>
      </c>
      <c r="I172" s="8" t="s">
        <v>18</v>
      </c>
      <c r="J172" s="8" t="s">
        <v>27</v>
      </c>
      <c r="K172" s="39"/>
      <c r="L172" s="57" t="s">
        <v>25</v>
      </c>
      <c r="M172" s="58" t="s">
        <v>23</v>
      </c>
      <c r="N172" s="43" t="s">
        <v>28</v>
      </c>
      <c r="O172" s="35" t="str">
        <f>IF($N172="","A definir",VLOOKUP($I172&amp;$J172&amp;$N172,tb_aux!$N$2:$O$7,2,0))</f>
        <v>-</v>
      </c>
      <c r="Q172" s="12" t="s">
        <v>60</v>
      </c>
      <c r="R172" s="1" t="str">
        <f t="shared" si="2"/>
        <v>fórmula</v>
      </c>
      <c r="FF172" s="61"/>
    </row>
    <row r="173" spans="1:162" ht="56.25" x14ac:dyDescent="0.15">
      <c r="A173" s="19">
        <v>10</v>
      </c>
      <c r="B173" s="19">
        <v>23</v>
      </c>
      <c r="C173" s="19">
        <v>1</v>
      </c>
      <c r="D173" s="19"/>
      <c r="E173" s="8" t="s">
        <v>253</v>
      </c>
      <c r="F173" s="8" t="s">
        <v>180</v>
      </c>
      <c r="G173" s="20" t="s">
        <v>305</v>
      </c>
      <c r="H173" s="8" t="s">
        <v>24</v>
      </c>
      <c r="I173" s="8" t="s">
        <v>18</v>
      </c>
      <c r="J173" s="8" t="s">
        <v>27</v>
      </c>
      <c r="K173" s="39"/>
      <c r="L173" s="57" t="s">
        <v>25</v>
      </c>
      <c r="M173" s="58" t="s">
        <v>23</v>
      </c>
      <c r="N173" s="43" t="s">
        <v>28</v>
      </c>
      <c r="O173" s="35" t="str">
        <f>IF($N173="","A definir",VLOOKUP($I173&amp;$J173&amp;$N173,tb_aux!$N$2:$O$7,2,0))</f>
        <v>-</v>
      </c>
      <c r="Q173" s="12" t="s">
        <v>109</v>
      </c>
      <c r="R173" s="1" t="str">
        <f t="shared" si="2"/>
        <v/>
      </c>
      <c r="FF173" s="61"/>
    </row>
    <row r="174" spans="1:162" ht="56.25" x14ac:dyDescent="0.15">
      <c r="A174" s="19">
        <v>10</v>
      </c>
      <c r="B174" s="19">
        <v>23</v>
      </c>
      <c r="C174" s="19">
        <v>1</v>
      </c>
      <c r="D174" s="19">
        <v>1</v>
      </c>
      <c r="E174" s="8" t="s">
        <v>253</v>
      </c>
      <c r="F174" s="8" t="s">
        <v>180</v>
      </c>
      <c r="G174" s="20" t="s">
        <v>306</v>
      </c>
      <c r="H174" s="8" t="s">
        <v>24</v>
      </c>
      <c r="I174" s="8" t="s">
        <v>18</v>
      </c>
      <c r="J174" s="8" t="s">
        <v>27</v>
      </c>
      <c r="K174" s="39"/>
      <c r="L174" s="57" t="s">
        <v>25</v>
      </c>
      <c r="M174" s="58" t="s">
        <v>23</v>
      </c>
      <c r="N174" s="43" t="s">
        <v>28</v>
      </c>
      <c r="O174" s="35" t="str">
        <f>IF($N174="","A definir",VLOOKUP($I174&amp;$J174&amp;$N174,tb_aux!$N$2:$O$7,2,0))</f>
        <v>-</v>
      </c>
      <c r="Q174" s="12" t="s">
        <v>109</v>
      </c>
      <c r="R174" s="1" t="str">
        <f t="shared" si="2"/>
        <v/>
      </c>
      <c r="FF174" s="61"/>
    </row>
    <row r="175" spans="1:162" ht="56.25" x14ac:dyDescent="0.15">
      <c r="A175" s="19">
        <v>10</v>
      </c>
      <c r="B175" s="19">
        <v>23</v>
      </c>
      <c r="C175" s="19">
        <v>2</v>
      </c>
      <c r="D175" s="19"/>
      <c r="E175" s="8" t="s">
        <v>253</v>
      </c>
      <c r="F175" s="8" t="s">
        <v>180</v>
      </c>
      <c r="G175" s="20" t="s">
        <v>307</v>
      </c>
      <c r="H175" s="8" t="s">
        <v>24</v>
      </c>
      <c r="I175" s="8" t="s">
        <v>18</v>
      </c>
      <c r="J175" s="8" t="s">
        <v>27</v>
      </c>
      <c r="K175" s="39"/>
      <c r="L175" s="57" t="s">
        <v>25</v>
      </c>
      <c r="M175" s="58" t="s">
        <v>23</v>
      </c>
      <c r="N175" s="43" t="s">
        <v>28</v>
      </c>
      <c r="O175" s="35" t="str">
        <f>IF($N175="","A definir",VLOOKUP($I175&amp;$J175&amp;$N175,tb_aux!$N$2:$O$7,2,0))</f>
        <v>-</v>
      </c>
      <c r="Q175" s="12" t="s">
        <v>109</v>
      </c>
      <c r="R175" s="1" t="str">
        <f t="shared" si="2"/>
        <v/>
      </c>
      <c r="FF175" s="61"/>
    </row>
    <row r="176" spans="1:162" ht="56.25" x14ac:dyDescent="0.15">
      <c r="A176" s="19">
        <v>10</v>
      </c>
      <c r="B176" s="19">
        <v>24</v>
      </c>
      <c r="C176" s="19"/>
      <c r="D176" s="19"/>
      <c r="E176" s="8" t="s">
        <v>253</v>
      </c>
      <c r="F176" s="8" t="s">
        <v>308</v>
      </c>
      <c r="G176" s="8" t="s">
        <v>309</v>
      </c>
      <c r="H176" s="8" t="s">
        <v>24</v>
      </c>
      <c r="I176" s="8" t="s">
        <v>26</v>
      </c>
      <c r="J176" s="8" t="s">
        <v>25</v>
      </c>
      <c r="K176" s="39"/>
      <c r="L176" s="57" t="s">
        <v>25</v>
      </c>
      <c r="M176" s="58" t="s">
        <v>23</v>
      </c>
      <c r="N176" s="54"/>
      <c r="O176" s="35" t="str">
        <f>IF($N176="","A definir",VLOOKUP($I176&amp;$J176&amp;$N176,tb_aux!$N$2:$O$7,2,0))</f>
        <v>A definir</v>
      </c>
      <c r="Q176" s="12" t="s">
        <v>60</v>
      </c>
      <c r="R176" s="1" t="str">
        <f t="shared" si="2"/>
        <v/>
      </c>
      <c r="FF176" s="61"/>
    </row>
    <row r="177" spans="1:162" ht="56.25" x14ac:dyDescent="0.15">
      <c r="A177" s="19">
        <v>10</v>
      </c>
      <c r="B177" s="19">
        <v>25</v>
      </c>
      <c r="C177" s="19"/>
      <c r="D177" s="19"/>
      <c r="E177" s="8" t="s">
        <v>253</v>
      </c>
      <c r="F177" s="8" t="s">
        <v>308</v>
      </c>
      <c r="G177" s="20" t="s">
        <v>310</v>
      </c>
      <c r="H177" s="8" t="s">
        <v>24</v>
      </c>
      <c r="I177" s="8" t="s">
        <v>26</v>
      </c>
      <c r="J177" s="8" t="s">
        <v>25</v>
      </c>
      <c r="K177" s="39"/>
      <c r="L177" s="57" t="s">
        <v>25</v>
      </c>
      <c r="M177" s="58" t="s">
        <v>23</v>
      </c>
      <c r="N177" s="54"/>
      <c r="O177" s="35" t="str">
        <f>IF($N177="","A definir",VLOOKUP($I177&amp;$J177&amp;$N177,tb_aux!$N$2:$O$7,2,0))</f>
        <v>A definir</v>
      </c>
      <c r="Q177" s="12" t="s">
        <v>60</v>
      </c>
      <c r="R177" s="1" t="str">
        <f t="shared" si="2"/>
        <v/>
      </c>
      <c r="FF177" s="61"/>
    </row>
    <row r="178" spans="1:162" ht="56.25" x14ac:dyDescent="0.15">
      <c r="A178" s="19">
        <v>10</v>
      </c>
      <c r="B178" s="19">
        <v>26</v>
      </c>
      <c r="C178" s="19"/>
      <c r="D178" s="19"/>
      <c r="E178" s="8" t="s">
        <v>253</v>
      </c>
      <c r="F178" s="8" t="s">
        <v>308</v>
      </c>
      <c r="G178" s="20" t="s">
        <v>311</v>
      </c>
      <c r="H178" s="8" t="s">
        <v>24</v>
      </c>
      <c r="I178" s="8" t="s">
        <v>26</v>
      </c>
      <c r="J178" s="8" t="s">
        <v>25</v>
      </c>
      <c r="K178" s="39"/>
      <c r="L178" s="57" t="s">
        <v>25</v>
      </c>
      <c r="M178" s="58" t="s">
        <v>23</v>
      </c>
      <c r="N178" s="54"/>
      <c r="O178" s="35" t="str">
        <f>IF($N178="","A definir",VLOOKUP($I178&amp;$J178&amp;$N178,tb_aux!$N$2:$O$7,2,0))</f>
        <v>A definir</v>
      </c>
      <c r="Q178" s="12" t="s">
        <v>60</v>
      </c>
      <c r="R178" s="1" t="str">
        <f t="shared" si="2"/>
        <v/>
      </c>
      <c r="FF178" s="61"/>
    </row>
    <row r="179" spans="1:162" ht="56.25" x14ac:dyDescent="0.15">
      <c r="A179" s="19">
        <v>10</v>
      </c>
      <c r="B179" s="19">
        <v>27</v>
      </c>
      <c r="C179" s="19"/>
      <c r="D179" s="19"/>
      <c r="E179" s="8" t="s">
        <v>253</v>
      </c>
      <c r="F179" s="8" t="s">
        <v>308</v>
      </c>
      <c r="G179" s="20" t="s">
        <v>312</v>
      </c>
      <c r="H179" s="8" t="s">
        <v>24</v>
      </c>
      <c r="I179" s="8" t="s">
        <v>26</v>
      </c>
      <c r="J179" s="8" t="s">
        <v>25</v>
      </c>
      <c r="K179" s="39"/>
      <c r="L179" s="57" t="s">
        <v>25</v>
      </c>
      <c r="M179" s="58" t="s">
        <v>23</v>
      </c>
      <c r="N179" s="54"/>
      <c r="O179" s="35" t="str">
        <f>IF($N179="","A definir",VLOOKUP($I179&amp;$J179&amp;$N179,tb_aux!$N$2:$O$7,2,0))</f>
        <v>A definir</v>
      </c>
      <c r="Q179" s="12" t="s">
        <v>60</v>
      </c>
      <c r="R179" s="1" t="str">
        <f t="shared" si="2"/>
        <v/>
      </c>
      <c r="FF179" s="61"/>
    </row>
    <row r="180" spans="1:162" ht="56.25" x14ac:dyDescent="0.15">
      <c r="A180" s="19">
        <v>10</v>
      </c>
      <c r="B180" s="19">
        <v>28</v>
      </c>
      <c r="C180" s="19"/>
      <c r="D180" s="19"/>
      <c r="E180" s="8" t="s">
        <v>253</v>
      </c>
      <c r="F180" s="8" t="s">
        <v>308</v>
      </c>
      <c r="G180" s="8" t="s">
        <v>313</v>
      </c>
      <c r="H180" s="8" t="s">
        <v>24</v>
      </c>
      <c r="I180" s="8" t="s">
        <v>26</v>
      </c>
      <c r="J180" s="8" t="s">
        <v>25</v>
      </c>
      <c r="K180" s="39"/>
      <c r="L180" s="57" t="s">
        <v>25</v>
      </c>
      <c r="M180" s="58" t="s">
        <v>23</v>
      </c>
      <c r="N180" s="54"/>
      <c r="O180" s="35" t="str">
        <f>IF($N180="","A definir",VLOOKUP($I180&amp;$J180&amp;$N180,tb_aux!$N$2:$O$7,2,0))</f>
        <v>A definir</v>
      </c>
      <c r="Q180" s="12" t="s">
        <v>60</v>
      </c>
      <c r="R180" s="1" t="str">
        <f t="shared" si="2"/>
        <v/>
      </c>
      <c r="FF180" s="61"/>
    </row>
    <row r="181" spans="1:162" ht="56.25" x14ac:dyDescent="0.15">
      <c r="A181" s="19">
        <v>10</v>
      </c>
      <c r="B181" s="19">
        <v>29</v>
      </c>
      <c r="C181" s="19"/>
      <c r="D181" s="19"/>
      <c r="E181" s="8" t="s">
        <v>253</v>
      </c>
      <c r="F181" s="8" t="s">
        <v>314</v>
      </c>
      <c r="G181" s="20" t="s">
        <v>315</v>
      </c>
      <c r="H181" s="8" t="s">
        <v>24</v>
      </c>
      <c r="I181" s="8" t="s">
        <v>26</v>
      </c>
      <c r="J181" s="8" t="s">
        <v>25</v>
      </c>
      <c r="K181" s="39"/>
      <c r="L181" s="57" t="s">
        <v>25</v>
      </c>
      <c r="M181" s="58" t="s">
        <v>23</v>
      </c>
      <c r="N181" s="54"/>
      <c r="O181" s="35" t="str">
        <f>IF($N181="","A definir",VLOOKUP($I181&amp;$J181&amp;$N181,tb_aux!$N$2:$O$7,2,0))</f>
        <v>A definir</v>
      </c>
      <c r="Q181" s="12" t="s">
        <v>60</v>
      </c>
      <c r="R181" s="1" t="str">
        <f t="shared" si="2"/>
        <v/>
      </c>
      <c r="FF181" s="61"/>
    </row>
    <row r="182" spans="1:162" ht="56.25" x14ac:dyDescent="0.15">
      <c r="A182" s="19">
        <v>10</v>
      </c>
      <c r="B182" s="19">
        <v>30</v>
      </c>
      <c r="C182" s="19"/>
      <c r="D182" s="19"/>
      <c r="E182" s="8" t="s">
        <v>253</v>
      </c>
      <c r="F182" s="8" t="s">
        <v>314</v>
      </c>
      <c r="G182" s="20" t="s">
        <v>316</v>
      </c>
      <c r="H182" s="8" t="s">
        <v>24</v>
      </c>
      <c r="I182" s="8" t="s">
        <v>26</v>
      </c>
      <c r="J182" s="8" t="s">
        <v>25</v>
      </c>
      <c r="K182" s="39"/>
      <c r="L182" s="57" t="s">
        <v>25</v>
      </c>
      <c r="M182" s="58" t="s">
        <v>23</v>
      </c>
      <c r="N182" s="54"/>
      <c r="O182" s="35" t="str">
        <f>IF($N182="","A definir",VLOOKUP($I182&amp;$J182&amp;$N182,tb_aux!$N$2:$O$7,2,0))</f>
        <v>A definir</v>
      </c>
      <c r="Q182" s="12" t="s">
        <v>60</v>
      </c>
      <c r="R182" s="1" t="str">
        <f t="shared" si="2"/>
        <v/>
      </c>
      <c r="FF182" s="61"/>
    </row>
    <row r="183" spans="1:162" ht="56.25" x14ac:dyDescent="0.15">
      <c r="A183" s="19">
        <v>10</v>
      </c>
      <c r="B183" s="19">
        <v>31</v>
      </c>
      <c r="C183" s="19"/>
      <c r="D183" s="19"/>
      <c r="E183" s="8" t="s">
        <v>253</v>
      </c>
      <c r="F183" s="8" t="s">
        <v>317</v>
      </c>
      <c r="G183" s="21" t="s">
        <v>318</v>
      </c>
      <c r="H183" s="8" t="s">
        <v>24</v>
      </c>
      <c r="I183" s="8" t="s">
        <v>26</v>
      </c>
      <c r="J183" s="8" t="s">
        <v>25</v>
      </c>
      <c r="K183" s="39"/>
      <c r="L183" s="57" t="s">
        <v>25</v>
      </c>
      <c r="M183" s="58" t="s">
        <v>23</v>
      </c>
      <c r="N183" s="54"/>
      <c r="O183" s="35" t="str">
        <f>IF($N183="","A definir",VLOOKUP($I183&amp;$J183&amp;$N183,tb_aux!$N$2:$O$7,2,0))</f>
        <v>A definir</v>
      </c>
      <c r="Q183" s="12" t="s">
        <v>60</v>
      </c>
      <c r="R183" s="1" t="str">
        <f t="shared" si="2"/>
        <v/>
      </c>
      <c r="FF183" s="61"/>
    </row>
    <row r="184" spans="1:162" ht="56.25" x14ac:dyDescent="0.15">
      <c r="A184" s="19">
        <v>10</v>
      </c>
      <c r="B184" s="19">
        <v>32</v>
      </c>
      <c r="C184" s="19"/>
      <c r="D184" s="19"/>
      <c r="E184" s="8" t="s">
        <v>253</v>
      </c>
      <c r="F184" s="8" t="s">
        <v>319</v>
      </c>
      <c r="G184" s="8" t="s">
        <v>320</v>
      </c>
      <c r="H184" s="8" t="s">
        <v>24</v>
      </c>
      <c r="I184" s="8" t="s">
        <v>26</v>
      </c>
      <c r="J184" s="8" t="s">
        <v>25</v>
      </c>
      <c r="K184" s="39"/>
      <c r="L184" s="57" t="s">
        <v>25</v>
      </c>
      <c r="M184" s="58" t="s">
        <v>23</v>
      </c>
      <c r="N184" s="54"/>
      <c r="O184" s="35" t="str">
        <f>IF($N184="","A definir",VLOOKUP($I184&amp;$J184&amp;$N184,tb_aux!$N$2:$O$7,2,0))</f>
        <v>A definir</v>
      </c>
      <c r="Q184" s="12" t="s">
        <v>60</v>
      </c>
      <c r="R184" s="1" t="str">
        <f t="shared" si="2"/>
        <v/>
      </c>
      <c r="FF184" s="61"/>
    </row>
    <row r="185" spans="1:162" ht="56.25" x14ac:dyDescent="0.15">
      <c r="A185" s="19">
        <v>10</v>
      </c>
      <c r="B185" s="19">
        <v>33</v>
      </c>
      <c r="C185" s="19"/>
      <c r="D185" s="19"/>
      <c r="E185" s="8" t="s">
        <v>253</v>
      </c>
      <c r="F185" s="8" t="s">
        <v>321</v>
      </c>
      <c r="G185" s="20" t="s">
        <v>322</v>
      </c>
      <c r="H185" s="8" t="s">
        <v>24</v>
      </c>
      <c r="I185" s="8" t="s">
        <v>26</v>
      </c>
      <c r="J185" s="8" t="s">
        <v>25</v>
      </c>
      <c r="K185" s="39"/>
      <c r="L185" s="57" t="s">
        <v>25</v>
      </c>
      <c r="M185" s="58" t="s">
        <v>23</v>
      </c>
      <c r="N185" s="54"/>
      <c r="O185" s="35" t="str">
        <f>IF($N185="","A definir",VLOOKUP($I185&amp;$J185&amp;$N185,tb_aux!$N$2:$O$7,2,0))</f>
        <v>A definir</v>
      </c>
      <c r="Q185" s="12" t="s">
        <v>60</v>
      </c>
      <c r="R185" s="1" t="str">
        <f t="shared" si="2"/>
        <v/>
      </c>
      <c r="FF185" s="61"/>
    </row>
    <row r="186" spans="1:162" ht="56.25" x14ac:dyDescent="0.15">
      <c r="A186" s="19">
        <v>10</v>
      </c>
      <c r="B186" s="19">
        <v>34</v>
      </c>
      <c r="C186" s="19"/>
      <c r="D186" s="19"/>
      <c r="E186" s="8" t="s">
        <v>253</v>
      </c>
      <c r="F186" s="8" t="s">
        <v>321</v>
      </c>
      <c r="G186" s="8" t="s">
        <v>323</v>
      </c>
      <c r="H186" s="8" t="s">
        <v>24</v>
      </c>
      <c r="I186" s="8" t="s">
        <v>26</v>
      </c>
      <c r="J186" s="8" t="s">
        <v>25</v>
      </c>
      <c r="K186" s="39"/>
      <c r="L186" s="57" t="s">
        <v>25</v>
      </c>
      <c r="M186" s="58" t="s">
        <v>23</v>
      </c>
      <c r="N186" s="54"/>
      <c r="O186" s="35" t="str">
        <f>IF($N186="","A definir",VLOOKUP($I186&amp;$J186&amp;$N186,tb_aux!$N$2:$O$7,2,0))</f>
        <v>A definir</v>
      </c>
      <c r="Q186" s="12" t="s">
        <v>60</v>
      </c>
      <c r="R186" s="1" t="str">
        <f t="shared" si="2"/>
        <v/>
      </c>
      <c r="FF186" s="61"/>
    </row>
    <row r="187" spans="1:162" ht="56.25" x14ac:dyDescent="0.15">
      <c r="A187" s="19">
        <v>10</v>
      </c>
      <c r="B187" s="19">
        <v>35</v>
      </c>
      <c r="C187" s="19"/>
      <c r="D187" s="19"/>
      <c r="E187" s="8" t="s">
        <v>253</v>
      </c>
      <c r="F187" s="8" t="s">
        <v>118</v>
      </c>
      <c r="G187" s="8" t="s">
        <v>324</v>
      </c>
      <c r="H187" s="8" t="s">
        <v>24</v>
      </c>
      <c r="I187" s="8" t="s">
        <v>26</v>
      </c>
      <c r="J187" s="8" t="s">
        <v>25</v>
      </c>
      <c r="K187" s="39"/>
      <c r="L187" s="57" t="s">
        <v>25</v>
      </c>
      <c r="M187" s="58" t="s">
        <v>23</v>
      </c>
      <c r="N187" s="54"/>
      <c r="O187" s="35" t="str">
        <f>IF($N187="","A definir",VLOOKUP($I187&amp;$J187&amp;$N187,tb_aux!$N$2:$O$7,2,0))</f>
        <v>A definir</v>
      </c>
      <c r="Q187" s="12" t="s">
        <v>60</v>
      </c>
      <c r="R187" s="1" t="str">
        <f t="shared" si="2"/>
        <v/>
      </c>
      <c r="FF187" s="61"/>
    </row>
    <row r="188" spans="1:162" ht="56.25" x14ac:dyDescent="0.15">
      <c r="A188" s="19">
        <v>10</v>
      </c>
      <c r="B188" s="19">
        <v>36</v>
      </c>
      <c r="C188" s="19"/>
      <c r="D188" s="19"/>
      <c r="E188" s="8" t="s">
        <v>253</v>
      </c>
      <c r="F188" s="8" t="s">
        <v>190</v>
      </c>
      <c r="G188" s="20" t="s">
        <v>325</v>
      </c>
      <c r="H188" s="8" t="s">
        <v>24</v>
      </c>
      <c r="I188" s="8" t="s">
        <v>26</v>
      </c>
      <c r="J188" s="8" t="s">
        <v>25</v>
      </c>
      <c r="K188" s="39"/>
      <c r="L188" s="57" t="s">
        <v>25</v>
      </c>
      <c r="M188" s="58" t="s">
        <v>23</v>
      </c>
      <c r="N188" s="54"/>
      <c r="O188" s="35" t="str">
        <f>IF($N188="","A definir",VLOOKUP($I188&amp;$J188&amp;$N188,tb_aux!$N$2:$O$7,2,0))</f>
        <v>A definir</v>
      </c>
      <c r="Q188" s="12" t="s">
        <v>60</v>
      </c>
      <c r="R188" s="1" t="str">
        <f t="shared" si="2"/>
        <v/>
      </c>
      <c r="FF188" s="61"/>
    </row>
    <row r="189" spans="1:162" ht="90" x14ac:dyDescent="0.15">
      <c r="A189" s="19">
        <v>10</v>
      </c>
      <c r="B189" s="19">
        <v>37</v>
      </c>
      <c r="C189" s="19"/>
      <c r="D189" s="19"/>
      <c r="E189" s="8" t="s">
        <v>253</v>
      </c>
      <c r="F189" s="8" t="s">
        <v>228</v>
      </c>
      <c r="G189" s="8" t="s">
        <v>326</v>
      </c>
      <c r="H189" s="8" t="s">
        <v>24</v>
      </c>
      <c r="I189" s="8" t="s">
        <v>26</v>
      </c>
      <c r="J189" s="8" t="s">
        <v>25</v>
      </c>
      <c r="K189" s="39" t="s">
        <v>327</v>
      </c>
      <c r="L189" s="57" t="s">
        <v>25</v>
      </c>
      <c r="M189" s="58" t="s">
        <v>23</v>
      </c>
      <c r="N189" s="54"/>
      <c r="O189" s="35" t="str">
        <f>IF($N189="","A definir",VLOOKUP($I189&amp;$J189&amp;$N189,tb_aux!$N$2:$O$7,2,0))</f>
        <v>A definir</v>
      </c>
      <c r="Q189" s="12" t="s">
        <v>60</v>
      </c>
      <c r="R189" s="1" t="str">
        <f t="shared" si="2"/>
        <v/>
      </c>
      <c r="FF189" s="61"/>
    </row>
    <row r="190" spans="1:162" ht="56.25" x14ac:dyDescent="0.15">
      <c r="A190" s="19">
        <v>10</v>
      </c>
      <c r="B190" s="19">
        <v>38</v>
      </c>
      <c r="C190" s="19"/>
      <c r="D190" s="19"/>
      <c r="E190" s="8" t="s">
        <v>253</v>
      </c>
      <c r="F190" s="8" t="s">
        <v>228</v>
      </c>
      <c r="G190" s="8" t="s">
        <v>328</v>
      </c>
      <c r="H190" s="8" t="s">
        <v>24</v>
      </c>
      <c r="I190" s="8" t="s">
        <v>18</v>
      </c>
      <c r="J190" s="8" t="s">
        <v>27</v>
      </c>
      <c r="K190" s="39"/>
      <c r="L190" s="57" t="s">
        <v>25</v>
      </c>
      <c r="M190" s="58" t="s">
        <v>23</v>
      </c>
      <c r="N190" s="43" t="s">
        <v>28</v>
      </c>
      <c r="O190" s="35" t="str">
        <f>IF($N190="","A definir",VLOOKUP($I190&amp;$J190&amp;$N190,tb_aux!$N$2:$O$7,2,0))</f>
        <v>-</v>
      </c>
      <c r="Q190" s="12" t="s">
        <v>60</v>
      </c>
      <c r="R190" s="1" t="str">
        <f t="shared" si="2"/>
        <v/>
      </c>
      <c r="FF190" s="61"/>
    </row>
    <row r="191" spans="1:162" ht="56.25" x14ac:dyDescent="0.15">
      <c r="A191" s="19">
        <v>10</v>
      </c>
      <c r="B191" s="19">
        <v>39</v>
      </c>
      <c r="C191" s="19"/>
      <c r="D191" s="19"/>
      <c r="E191" s="8" t="s">
        <v>253</v>
      </c>
      <c r="F191" s="8" t="s">
        <v>228</v>
      </c>
      <c r="G191" s="20" t="s">
        <v>329</v>
      </c>
      <c r="H191" s="8" t="s">
        <v>24</v>
      </c>
      <c r="I191" s="8" t="s">
        <v>18</v>
      </c>
      <c r="J191" s="8" t="s">
        <v>25</v>
      </c>
      <c r="K191" s="39"/>
      <c r="L191" s="57" t="s">
        <v>25</v>
      </c>
      <c r="M191" s="58" t="s">
        <v>23</v>
      </c>
      <c r="N191" s="54"/>
      <c r="O191" s="35" t="str">
        <f>IF($N191="","A definir",VLOOKUP($I191&amp;$J191&amp;$N191,tb_aux!$N$2:$O$7,2,0))</f>
        <v>A definir</v>
      </c>
      <c r="Q191" s="12" t="s">
        <v>60</v>
      </c>
      <c r="R191" s="1" t="str">
        <f t="shared" si="2"/>
        <v/>
      </c>
      <c r="FF191" s="61"/>
    </row>
    <row r="192" spans="1:162" ht="67.5" x14ac:dyDescent="0.15">
      <c r="A192" s="19">
        <v>11</v>
      </c>
      <c r="B192" s="19">
        <v>1</v>
      </c>
      <c r="C192" s="19"/>
      <c r="D192" s="19"/>
      <c r="E192" s="8" t="s">
        <v>330</v>
      </c>
      <c r="F192" s="8" t="s">
        <v>331</v>
      </c>
      <c r="G192" s="21" t="s">
        <v>332</v>
      </c>
      <c r="H192" s="8" t="s">
        <v>24</v>
      </c>
      <c r="I192" s="8" t="s">
        <v>26</v>
      </c>
      <c r="J192" s="8" t="s">
        <v>25</v>
      </c>
      <c r="K192" s="39" t="s">
        <v>333</v>
      </c>
      <c r="L192" s="57" t="s">
        <v>25</v>
      </c>
      <c r="M192" s="58" t="s">
        <v>23</v>
      </c>
      <c r="N192" s="54"/>
      <c r="O192" s="35" t="str">
        <f>IF($N192="","A definir",VLOOKUP($I192&amp;$J192&amp;$N192,tb_aux!$N$2:$O$7,2,0))</f>
        <v>A definir</v>
      </c>
      <c r="Q192" s="12" t="s">
        <v>60</v>
      </c>
      <c r="R192" s="1" t="str">
        <f t="shared" si="2"/>
        <v/>
      </c>
      <c r="FF192" s="61"/>
    </row>
    <row r="193" spans="1:162" ht="90" x14ac:dyDescent="0.15">
      <c r="A193" s="19">
        <v>12</v>
      </c>
      <c r="B193" s="19">
        <v>1</v>
      </c>
      <c r="C193" s="19"/>
      <c r="D193" s="19"/>
      <c r="E193" s="8" t="s">
        <v>334</v>
      </c>
      <c r="F193" s="8" t="s">
        <v>335</v>
      </c>
      <c r="G193" s="8" t="s">
        <v>336</v>
      </c>
      <c r="H193" s="8" t="s">
        <v>24</v>
      </c>
      <c r="I193" s="8" t="s">
        <v>26</v>
      </c>
      <c r="J193" s="8" t="s">
        <v>25</v>
      </c>
      <c r="K193" s="39" t="s">
        <v>337</v>
      </c>
      <c r="L193" s="57" t="s">
        <v>25</v>
      </c>
      <c r="M193" s="58" t="s">
        <v>23</v>
      </c>
      <c r="N193" s="54"/>
      <c r="O193" s="35" t="str">
        <f>IF($N193="","A definir",VLOOKUP($I193&amp;$J193&amp;$N193,tb_aux!$N$2:$O$7,2,0))</f>
        <v>A definir</v>
      </c>
      <c r="Q193" s="12" t="s">
        <v>60</v>
      </c>
      <c r="R193" s="1" t="str">
        <f t="shared" si="2"/>
        <v/>
      </c>
      <c r="FF193" s="61"/>
    </row>
    <row r="194" spans="1:162" ht="22.5" x14ac:dyDescent="0.15">
      <c r="A194" s="19">
        <v>12</v>
      </c>
      <c r="B194" s="19">
        <v>2</v>
      </c>
      <c r="C194" s="19"/>
      <c r="D194" s="19"/>
      <c r="E194" s="8" t="s">
        <v>334</v>
      </c>
      <c r="F194" s="8" t="s">
        <v>335</v>
      </c>
      <c r="G194" s="20" t="s">
        <v>338</v>
      </c>
      <c r="H194" s="8" t="s">
        <v>24</v>
      </c>
      <c r="I194" s="8" t="s">
        <v>18</v>
      </c>
      <c r="J194" s="8" t="s">
        <v>25</v>
      </c>
      <c r="K194" s="39"/>
      <c r="L194" s="57" t="s">
        <v>25</v>
      </c>
      <c r="M194" s="58" t="s">
        <v>23</v>
      </c>
      <c r="N194" s="54"/>
      <c r="O194" s="35" t="str">
        <f>IF($N194="","A definir",VLOOKUP($I194&amp;$J194&amp;$N194,tb_aux!$N$2:$O$7,2,0))</f>
        <v>A definir</v>
      </c>
      <c r="Q194" s="12" t="s">
        <v>60</v>
      </c>
      <c r="R194" s="1" t="str">
        <f t="shared" si="2"/>
        <v/>
      </c>
      <c r="FF194" s="61"/>
    </row>
    <row r="195" spans="1:162" ht="22.5" x14ac:dyDescent="0.15">
      <c r="A195" s="19">
        <v>12</v>
      </c>
      <c r="B195" s="19">
        <v>3</v>
      </c>
      <c r="C195" s="19"/>
      <c r="D195" s="19"/>
      <c r="E195" s="8" t="s">
        <v>334</v>
      </c>
      <c r="F195" s="8" t="s">
        <v>339</v>
      </c>
      <c r="G195" s="20" t="s">
        <v>340</v>
      </c>
      <c r="H195" s="8" t="s">
        <v>24</v>
      </c>
      <c r="I195" s="8" t="s">
        <v>18</v>
      </c>
      <c r="J195" s="8" t="s">
        <v>25</v>
      </c>
      <c r="K195" s="39" t="s">
        <v>341</v>
      </c>
      <c r="L195" s="57" t="s">
        <v>25</v>
      </c>
      <c r="M195" s="58" t="s">
        <v>23</v>
      </c>
      <c r="N195" s="54"/>
      <c r="O195" s="35" t="str">
        <f>IF($N195="","A definir",VLOOKUP($I195&amp;$J195&amp;$N195,tb_aux!$N$2:$O$7,2,0))</f>
        <v>A definir</v>
      </c>
      <c r="Q195" s="12" t="s">
        <v>60</v>
      </c>
      <c r="R195" s="1" t="str">
        <f t="shared" si="2"/>
        <v/>
      </c>
      <c r="FF195" s="61"/>
    </row>
    <row r="196" spans="1:162" ht="22.5" x14ac:dyDescent="0.15">
      <c r="A196" s="19">
        <v>12</v>
      </c>
      <c r="B196" s="19">
        <v>4</v>
      </c>
      <c r="C196" s="19"/>
      <c r="D196" s="19"/>
      <c r="E196" s="8" t="s">
        <v>334</v>
      </c>
      <c r="F196" s="8" t="s">
        <v>118</v>
      </c>
      <c r="G196" s="20" t="s">
        <v>342</v>
      </c>
      <c r="H196" s="8" t="s">
        <v>24</v>
      </c>
      <c r="I196" s="8" t="s">
        <v>18</v>
      </c>
      <c r="J196" s="8" t="s">
        <v>25</v>
      </c>
      <c r="K196" s="39"/>
      <c r="L196" s="57" t="s">
        <v>25</v>
      </c>
      <c r="M196" s="58" t="s">
        <v>23</v>
      </c>
      <c r="N196" s="44" t="s">
        <v>113</v>
      </c>
      <c r="O196" s="36"/>
      <c r="Q196" s="12" t="s">
        <v>60</v>
      </c>
      <c r="R196" s="1" t="str">
        <f t="shared" si="2"/>
        <v>fórmula</v>
      </c>
      <c r="FF196" s="61"/>
    </row>
    <row r="197" spans="1:162" ht="22.5" x14ac:dyDescent="0.15">
      <c r="A197" s="19">
        <v>12</v>
      </c>
      <c r="B197" s="19">
        <v>4</v>
      </c>
      <c r="C197" s="19">
        <v>1</v>
      </c>
      <c r="D197" s="19"/>
      <c r="E197" s="8" t="s">
        <v>334</v>
      </c>
      <c r="F197" s="8" t="s">
        <v>118</v>
      </c>
      <c r="G197" s="20" t="s">
        <v>343</v>
      </c>
      <c r="H197" s="8" t="s">
        <v>24</v>
      </c>
      <c r="I197" s="8" t="s">
        <v>18</v>
      </c>
      <c r="J197" s="8" t="s">
        <v>25</v>
      </c>
      <c r="K197" s="39"/>
      <c r="L197" s="57" t="s">
        <v>25</v>
      </c>
      <c r="M197" s="58" t="s">
        <v>23</v>
      </c>
      <c r="N197" s="54"/>
      <c r="O197" s="35" t="str">
        <f>IF($N197="","A definir",VLOOKUP($I197&amp;$J197&amp;$N197,tb_aux!$N$2:$O$7,2,0))</f>
        <v>A definir</v>
      </c>
      <c r="Q197" s="12" t="s">
        <v>109</v>
      </c>
      <c r="R197" s="1" t="str">
        <f t="shared" si="2"/>
        <v/>
      </c>
      <c r="FF197" s="61"/>
    </row>
    <row r="198" spans="1:162" ht="22.5" x14ac:dyDescent="0.15">
      <c r="A198" s="19">
        <v>12</v>
      </c>
      <c r="B198" s="19">
        <v>4</v>
      </c>
      <c r="C198" s="19">
        <v>2</v>
      </c>
      <c r="D198" s="19"/>
      <c r="E198" s="8" t="s">
        <v>334</v>
      </c>
      <c r="F198" s="8" t="s">
        <v>118</v>
      </c>
      <c r="G198" s="20" t="s">
        <v>344</v>
      </c>
      <c r="H198" s="8" t="s">
        <v>24</v>
      </c>
      <c r="I198" s="8" t="s">
        <v>18</v>
      </c>
      <c r="J198" s="8" t="s">
        <v>25</v>
      </c>
      <c r="K198" s="39"/>
      <c r="L198" s="57" t="s">
        <v>25</v>
      </c>
      <c r="M198" s="58" t="s">
        <v>23</v>
      </c>
      <c r="N198" s="54"/>
      <c r="O198" s="35" t="str">
        <f>IF($N198="","A definir",VLOOKUP($I198&amp;$J198&amp;$N198,tb_aux!$N$2:$O$7,2,0))</f>
        <v>A definir</v>
      </c>
      <c r="Q198" s="12" t="s">
        <v>109</v>
      </c>
      <c r="R198" s="1" t="str">
        <f t="shared" si="2"/>
        <v/>
      </c>
      <c r="FF198" s="61"/>
    </row>
    <row r="199" spans="1:162" ht="33.75" x14ac:dyDescent="0.15">
      <c r="A199" s="19">
        <v>12</v>
      </c>
      <c r="B199" s="19">
        <v>4</v>
      </c>
      <c r="C199" s="19">
        <v>3</v>
      </c>
      <c r="D199" s="19"/>
      <c r="E199" s="8" t="s">
        <v>334</v>
      </c>
      <c r="F199" s="8" t="s">
        <v>118</v>
      </c>
      <c r="G199" s="20" t="s">
        <v>345</v>
      </c>
      <c r="H199" s="8" t="s">
        <v>24</v>
      </c>
      <c r="I199" s="8" t="s">
        <v>18</v>
      </c>
      <c r="J199" s="8" t="s">
        <v>25</v>
      </c>
      <c r="K199" s="39" t="s">
        <v>346</v>
      </c>
      <c r="L199" s="57" t="s">
        <v>25</v>
      </c>
      <c r="M199" s="58" t="s">
        <v>23</v>
      </c>
      <c r="N199" s="54"/>
      <c r="O199" s="35" t="str">
        <f>IF($N199="","A definir",VLOOKUP($I199&amp;$J199&amp;$N199,tb_aux!$N$2:$O$7,2,0))</f>
        <v>A definir</v>
      </c>
      <c r="Q199" s="12" t="s">
        <v>109</v>
      </c>
      <c r="R199" s="1" t="str">
        <f t="shared" ref="R199:R262" si="3">IF(AND(Q200="sub item",Q199="item"),"fórmula","")</f>
        <v/>
      </c>
      <c r="FF199" s="61"/>
    </row>
    <row r="200" spans="1:162" ht="45" x14ac:dyDescent="0.15">
      <c r="A200" s="19">
        <v>12</v>
      </c>
      <c r="B200" s="19">
        <v>4</v>
      </c>
      <c r="C200" s="19">
        <v>4</v>
      </c>
      <c r="D200" s="19"/>
      <c r="E200" s="8" t="s">
        <v>334</v>
      </c>
      <c r="F200" s="8" t="s">
        <v>118</v>
      </c>
      <c r="G200" s="22" t="s">
        <v>347</v>
      </c>
      <c r="H200" s="8" t="s">
        <v>24</v>
      </c>
      <c r="I200" s="8" t="s">
        <v>18</v>
      </c>
      <c r="J200" s="8" t="s">
        <v>27</v>
      </c>
      <c r="K200" s="39"/>
      <c r="L200" s="57" t="s">
        <v>25</v>
      </c>
      <c r="M200" s="58" t="s">
        <v>31</v>
      </c>
      <c r="N200" s="43" t="s">
        <v>28</v>
      </c>
      <c r="O200" s="35" t="str">
        <f>IF($N200="","A definir",VLOOKUP($I200&amp;$J200&amp;$N200,tb_aux!$N$2:$O$7,2,0))</f>
        <v>-</v>
      </c>
      <c r="Q200" s="12" t="s">
        <v>109</v>
      </c>
      <c r="R200" s="1" t="str">
        <f t="shared" si="3"/>
        <v/>
      </c>
      <c r="FF200" s="61"/>
    </row>
    <row r="201" spans="1:162" ht="33.75" x14ac:dyDescent="0.15">
      <c r="A201" s="19">
        <v>12</v>
      </c>
      <c r="B201" s="19">
        <v>5</v>
      </c>
      <c r="C201" s="19"/>
      <c r="D201" s="19"/>
      <c r="E201" s="8" t="s">
        <v>334</v>
      </c>
      <c r="F201" s="8" t="s">
        <v>226</v>
      </c>
      <c r="G201" s="8" t="s">
        <v>348</v>
      </c>
      <c r="H201" s="8" t="s">
        <v>24</v>
      </c>
      <c r="I201" s="8" t="s">
        <v>26</v>
      </c>
      <c r="J201" s="8" t="s">
        <v>25</v>
      </c>
      <c r="K201" s="39"/>
      <c r="L201" s="57" t="s">
        <v>25</v>
      </c>
      <c r="M201" s="58" t="s">
        <v>23</v>
      </c>
      <c r="N201" s="54"/>
      <c r="O201" s="35" t="str">
        <f>IF($N201="","A definir",VLOOKUP($I201&amp;$J201&amp;$N201,tb_aux!$N$2:$O$7,2,0))</f>
        <v>A definir</v>
      </c>
      <c r="Q201" s="12" t="s">
        <v>60</v>
      </c>
      <c r="R201" s="1" t="str">
        <f t="shared" si="3"/>
        <v/>
      </c>
      <c r="FF201" s="61"/>
    </row>
    <row r="202" spans="1:162" ht="67.5" x14ac:dyDescent="0.15">
      <c r="A202" s="19">
        <v>13</v>
      </c>
      <c r="B202" s="19">
        <v>6</v>
      </c>
      <c r="C202" s="19"/>
      <c r="D202" s="19"/>
      <c r="E202" s="8" t="s">
        <v>349</v>
      </c>
      <c r="F202" s="8" t="s">
        <v>350</v>
      </c>
      <c r="G202" s="8" t="s">
        <v>351</v>
      </c>
      <c r="H202" s="8" t="s">
        <v>24</v>
      </c>
      <c r="I202" s="8" t="s">
        <v>26</v>
      </c>
      <c r="J202" s="8" t="s">
        <v>25</v>
      </c>
      <c r="K202" s="39" t="s">
        <v>352</v>
      </c>
      <c r="L202" s="57" t="s">
        <v>25</v>
      </c>
      <c r="M202" s="58" t="s">
        <v>23</v>
      </c>
      <c r="N202" s="44" t="s">
        <v>113</v>
      </c>
      <c r="O202" s="36"/>
      <c r="Q202" s="12" t="s">
        <v>60</v>
      </c>
      <c r="R202" s="1" t="str">
        <f t="shared" si="3"/>
        <v>fórmula</v>
      </c>
      <c r="FF202" s="61"/>
    </row>
    <row r="203" spans="1:162" ht="33.75" x14ac:dyDescent="0.15">
      <c r="A203" s="19">
        <v>13</v>
      </c>
      <c r="B203" s="19">
        <v>6</v>
      </c>
      <c r="C203" s="19">
        <v>1</v>
      </c>
      <c r="D203" s="19"/>
      <c r="E203" s="8" t="s">
        <v>349</v>
      </c>
      <c r="F203" s="8" t="s">
        <v>350</v>
      </c>
      <c r="G203" s="20" t="s">
        <v>353</v>
      </c>
      <c r="H203" s="8" t="s">
        <v>24</v>
      </c>
      <c r="I203" s="8" t="s">
        <v>26</v>
      </c>
      <c r="J203" s="8" t="s">
        <v>25</v>
      </c>
      <c r="K203" s="39"/>
      <c r="L203" s="57" t="s">
        <v>25</v>
      </c>
      <c r="M203" s="58" t="s">
        <v>23</v>
      </c>
      <c r="N203" s="54"/>
      <c r="O203" s="35" t="str">
        <f>IF($N203="","A definir",VLOOKUP($I203&amp;$J203&amp;$N203,tb_aux!$N$2:$O$7,2,0))</f>
        <v>A definir</v>
      </c>
      <c r="Q203" s="12" t="s">
        <v>109</v>
      </c>
      <c r="R203" s="1" t="str">
        <f t="shared" si="3"/>
        <v/>
      </c>
      <c r="FF203" s="61"/>
    </row>
    <row r="204" spans="1:162" ht="33.75" x14ac:dyDescent="0.15">
      <c r="A204" s="19">
        <v>13</v>
      </c>
      <c r="B204" s="19">
        <v>6</v>
      </c>
      <c r="C204" s="19">
        <v>2</v>
      </c>
      <c r="D204" s="19"/>
      <c r="E204" s="8" t="s">
        <v>349</v>
      </c>
      <c r="F204" s="8" t="s">
        <v>350</v>
      </c>
      <c r="G204" s="20" t="s">
        <v>354</v>
      </c>
      <c r="H204" s="8" t="s">
        <v>24</v>
      </c>
      <c r="I204" s="8" t="s">
        <v>26</v>
      </c>
      <c r="J204" s="8" t="s">
        <v>25</v>
      </c>
      <c r="K204" s="39"/>
      <c r="L204" s="57" t="s">
        <v>25</v>
      </c>
      <c r="M204" s="58" t="s">
        <v>23</v>
      </c>
      <c r="N204" s="54"/>
      <c r="O204" s="35" t="str">
        <f>IF($N204="","A definir",VLOOKUP($I204&amp;$J204&amp;$N204,tb_aux!$N$2:$O$7,2,0))</f>
        <v>A definir</v>
      </c>
      <c r="Q204" s="12" t="s">
        <v>109</v>
      </c>
      <c r="R204" s="1" t="str">
        <f t="shared" si="3"/>
        <v/>
      </c>
      <c r="FF204" s="61"/>
    </row>
    <row r="205" spans="1:162" ht="33.75" x14ac:dyDescent="0.15">
      <c r="A205" s="19">
        <v>13</v>
      </c>
      <c r="B205" s="19">
        <v>6</v>
      </c>
      <c r="C205" s="19">
        <v>3</v>
      </c>
      <c r="D205" s="19"/>
      <c r="E205" s="8" t="s">
        <v>349</v>
      </c>
      <c r="F205" s="8" t="s">
        <v>350</v>
      </c>
      <c r="G205" s="20" t="s">
        <v>355</v>
      </c>
      <c r="H205" s="8" t="s">
        <v>24</v>
      </c>
      <c r="I205" s="8" t="s">
        <v>26</v>
      </c>
      <c r="J205" s="8" t="s">
        <v>25</v>
      </c>
      <c r="K205" s="39"/>
      <c r="L205" s="57" t="s">
        <v>25</v>
      </c>
      <c r="M205" s="58" t="s">
        <v>23</v>
      </c>
      <c r="N205" s="54"/>
      <c r="O205" s="35" t="str">
        <f>IF($N205="","A definir",VLOOKUP($I205&amp;$J205&amp;$N205,tb_aux!$N$2:$O$7,2,0))</f>
        <v>A definir</v>
      </c>
      <c r="Q205" s="12" t="s">
        <v>109</v>
      </c>
      <c r="R205" s="1" t="str">
        <f t="shared" si="3"/>
        <v/>
      </c>
      <c r="FF205" s="61"/>
    </row>
    <row r="206" spans="1:162" ht="33.75" x14ac:dyDescent="0.15">
      <c r="A206" s="19">
        <v>13</v>
      </c>
      <c r="B206" s="19">
        <v>6</v>
      </c>
      <c r="C206" s="19">
        <v>4</v>
      </c>
      <c r="D206" s="19"/>
      <c r="E206" s="8" t="s">
        <v>349</v>
      </c>
      <c r="F206" s="8" t="s">
        <v>350</v>
      </c>
      <c r="G206" s="20" t="s">
        <v>356</v>
      </c>
      <c r="H206" s="8" t="s">
        <v>24</v>
      </c>
      <c r="I206" s="8" t="s">
        <v>18</v>
      </c>
      <c r="J206" s="8" t="s">
        <v>27</v>
      </c>
      <c r="K206" s="39"/>
      <c r="L206" s="57" t="s">
        <v>25</v>
      </c>
      <c r="M206" s="58" t="s">
        <v>23</v>
      </c>
      <c r="N206" s="43" t="s">
        <v>28</v>
      </c>
      <c r="O206" s="35" t="str">
        <f>IF($N206="","A definir",VLOOKUP($I206&amp;$J206&amp;$N206,tb_aux!$N$2:$O$7,2,0))</f>
        <v>-</v>
      </c>
      <c r="Q206" s="12" t="s">
        <v>109</v>
      </c>
      <c r="R206" s="1" t="str">
        <f t="shared" si="3"/>
        <v/>
      </c>
      <c r="FF206" s="61"/>
    </row>
    <row r="207" spans="1:162" ht="33.75" x14ac:dyDescent="0.15">
      <c r="A207" s="19">
        <v>13</v>
      </c>
      <c r="B207" s="19">
        <v>6</v>
      </c>
      <c r="C207" s="19">
        <v>5</v>
      </c>
      <c r="D207" s="19"/>
      <c r="E207" s="8" t="s">
        <v>349</v>
      </c>
      <c r="F207" s="8" t="s">
        <v>350</v>
      </c>
      <c r="G207" s="20" t="s">
        <v>357</v>
      </c>
      <c r="H207" s="8" t="s">
        <v>24</v>
      </c>
      <c r="I207" s="8" t="s">
        <v>26</v>
      </c>
      <c r="J207" s="8" t="s">
        <v>25</v>
      </c>
      <c r="K207" s="39"/>
      <c r="L207" s="57" t="s">
        <v>25</v>
      </c>
      <c r="M207" s="58" t="s">
        <v>23</v>
      </c>
      <c r="N207" s="54"/>
      <c r="O207" s="35" t="str">
        <f>IF($N207="","A definir",VLOOKUP($I207&amp;$J207&amp;$N207,tb_aux!$N$2:$O$7,2,0))</f>
        <v>A definir</v>
      </c>
      <c r="Q207" s="12" t="s">
        <v>109</v>
      </c>
      <c r="R207" s="1" t="str">
        <f t="shared" si="3"/>
        <v/>
      </c>
      <c r="FF207" s="61"/>
    </row>
    <row r="208" spans="1:162" ht="33.75" x14ac:dyDescent="0.15">
      <c r="A208" s="19">
        <v>13</v>
      </c>
      <c r="B208" s="19">
        <v>6</v>
      </c>
      <c r="C208" s="19">
        <v>6</v>
      </c>
      <c r="D208" s="19"/>
      <c r="E208" s="8" t="s">
        <v>349</v>
      </c>
      <c r="F208" s="8" t="s">
        <v>350</v>
      </c>
      <c r="G208" s="20" t="s">
        <v>358</v>
      </c>
      <c r="H208" s="8" t="s">
        <v>24</v>
      </c>
      <c r="I208" s="8" t="s">
        <v>26</v>
      </c>
      <c r="J208" s="8" t="s">
        <v>25</v>
      </c>
      <c r="K208" s="39"/>
      <c r="L208" s="57" t="s">
        <v>25</v>
      </c>
      <c r="M208" s="58" t="s">
        <v>23</v>
      </c>
      <c r="N208" s="54"/>
      <c r="O208" s="35" t="str">
        <f>IF($N208="","A definir",VLOOKUP($I208&amp;$J208&amp;$N208,tb_aux!$N$2:$O$7,2,0))</f>
        <v>A definir</v>
      </c>
      <c r="Q208" s="12" t="s">
        <v>109</v>
      </c>
      <c r="R208" s="1" t="str">
        <f t="shared" si="3"/>
        <v/>
      </c>
      <c r="FF208" s="61"/>
    </row>
    <row r="209" spans="1:162" ht="33.75" x14ac:dyDescent="0.15">
      <c r="A209" s="19">
        <v>13</v>
      </c>
      <c r="B209" s="19">
        <v>6</v>
      </c>
      <c r="C209" s="19">
        <v>7</v>
      </c>
      <c r="D209" s="19"/>
      <c r="E209" s="8" t="s">
        <v>349</v>
      </c>
      <c r="F209" s="8" t="s">
        <v>350</v>
      </c>
      <c r="G209" s="20" t="s">
        <v>359</v>
      </c>
      <c r="H209" s="8" t="s">
        <v>24</v>
      </c>
      <c r="I209" s="8" t="s">
        <v>26</v>
      </c>
      <c r="J209" s="8" t="s">
        <v>25</v>
      </c>
      <c r="K209" s="39"/>
      <c r="L209" s="57" t="s">
        <v>25</v>
      </c>
      <c r="M209" s="58" t="s">
        <v>23</v>
      </c>
      <c r="N209" s="54"/>
      <c r="O209" s="35" t="str">
        <f>IF($N209="","A definir",VLOOKUP($I209&amp;$J209&amp;$N209,tb_aux!$N$2:$O$7,2,0))</f>
        <v>A definir</v>
      </c>
      <c r="Q209" s="12" t="s">
        <v>109</v>
      </c>
      <c r="R209" s="1" t="str">
        <f t="shared" si="3"/>
        <v/>
      </c>
      <c r="FF209" s="61"/>
    </row>
    <row r="210" spans="1:162" ht="33.75" x14ac:dyDescent="0.15">
      <c r="A210" s="19">
        <v>13</v>
      </c>
      <c r="B210" s="19">
        <v>7</v>
      </c>
      <c r="C210" s="19"/>
      <c r="D210" s="19"/>
      <c r="E210" s="8" t="s">
        <v>349</v>
      </c>
      <c r="F210" s="8" t="s">
        <v>360</v>
      </c>
      <c r="G210" s="8" t="s">
        <v>361</v>
      </c>
      <c r="H210" s="8" t="s">
        <v>24</v>
      </c>
      <c r="I210" s="8" t="s">
        <v>26</v>
      </c>
      <c r="J210" s="8" t="s">
        <v>25</v>
      </c>
      <c r="K210" s="39" t="s">
        <v>362</v>
      </c>
      <c r="L210" s="57" t="s">
        <v>25</v>
      </c>
      <c r="M210" s="58" t="s">
        <v>23</v>
      </c>
      <c r="N210" s="54"/>
      <c r="O210" s="35" t="str">
        <f>IF($N210="","A definir",VLOOKUP($I210&amp;$J210&amp;$N210,tb_aux!$N$2:$O$7,2,0))</f>
        <v>A definir</v>
      </c>
      <c r="Q210" s="12" t="s">
        <v>60</v>
      </c>
      <c r="R210" s="1" t="str">
        <f t="shared" si="3"/>
        <v/>
      </c>
      <c r="FF210" s="61"/>
    </row>
    <row r="211" spans="1:162" ht="22.5" x14ac:dyDescent="0.15">
      <c r="A211" s="19">
        <v>13</v>
      </c>
      <c r="B211" s="19">
        <v>8</v>
      </c>
      <c r="C211" s="19"/>
      <c r="D211" s="19"/>
      <c r="E211" s="8" t="s">
        <v>349</v>
      </c>
      <c r="F211" s="8" t="s">
        <v>360</v>
      </c>
      <c r="G211" s="20" t="s">
        <v>363</v>
      </c>
      <c r="H211" s="8" t="s">
        <v>24</v>
      </c>
      <c r="I211" s="8" t="s">
        <v>26</v>
      </c>
      <c r="J211" s="8" t="s">
        <v>25</v>
      </c>
      <c r="K211" s="39"/>
      <c r="L211" s="57" t="s">
        <v>25</v>
      </c>
      <c r="M211" s="58" t="s">
        <v>23</v>
      </c>
      <c r="N211" s="54"/>
      <c r="O211" s="35" t="str">
        <f>IF($N211="","A definir",VLOOKUP($I211&amp;$J211&amp;$N211,tb_aux!$N$2:$O$7,2,0))</f>
        <v>A definir</v>
      </c>
      <c r="Q211" s="12" t="s">
        <v>60</v>
      </c>
      <c r="R211" s="1" t="str">
        <f t="shared" si="3"/>
        <v/>
      </c>
      <c r="FF211" s="61"/>
    </row>
    <row r="212" spans="1:162" ht="56.25" x14ac:dyDescent="0.15">
      <c r="A212" s="19">
        <v>13</v>
      </c>
      <c r="B212" s="19">
        <v>9</v>
      </c>
      <c r="C212" s="19"/>
      <c r="D212" s="19"/>
      <c r="E212" s="8" t="s">
        <v>349</v>
      </c>
      <c r="F212" s="8" t="s">
        <v>360</v>
      </c>
      <c r="G212" s="20" t="s">
        <v>364</v>
      </c>
      <c r="H212" s="8" t="s">
        <v>24</v>
      </c>
      <c r="I212" s="8" t="s">
        <v>26</v>
      </c>
      <c r="J212" s="8" t="s">
        <v>25</v>
      </c>
      <c r="K212" s="39"/>
      <c r="L212" s="57" t="s">
        <v>25</v>
      </c>
      <c r="M212" s="58" t="s">
        <v>23</v>
      </c>
      <c r="N212" s="54"/>
      <c r="O212" s="35" t="str">
        <f>IF($N212="","A definir",VLOOKUP($I212&amp;$J212&amp;$N212,tb_aux!$N$2:$O$7,2,0))</f>
        <v>A definir</v>
      </c>
      <c r="Q212" s="12" t="s">
        <v>60</v>
      </c>
      <c r="R212" s="1" t="str">
        <f t="shared" si="3"/>
        <v/>
      </c>
      <c r="FF212" s="61"/>
    </row>
    <row r="213" spans="1:162" ht="22.5" x14ac:dyDescent="0.15">
      <c r="A213" s="19">
        <v>13</v>
      </c>
      <c r="B213" s="19">
        <v>10</v>
      </c>
      <c r="C213" s="19"/>
      <c r="D213" s="19"/>
      <c r="E213" s="8" t="s">
        <v>349</v>
      </c>
      <c r="F213" s="8" t="s">
        <v>360</v>
      </c>
      <c r="G213" s="20" t="s">
        <v>365</v>
      </c>
      <c r="H213" s="8" t="s">
        <v>24</v>
      </c>
      <c r="I213" s="8" t="s">
        <v>26</v>
      </c>
      <c r="J213" s="8" t="s">
        <v>25</v>
      </c>
      <c r="K213" s="39"/>
      <c r="L213" s="57" t="s">
        <v>25</v>
      </c>
      <c r="M213" s="58" t="s">
        <v>23</v>
      </c>
      <c r="N213" s="54"/>
      <c r="O213" s="35" t="str">
        <f>IF($N213="","A definir",VLOOKUP($I213&amp;$J213&amp;$N213,tb_aux!$N$2:$O$7,2,0))</f>
        <v>A definir</v>
      </c>
      <c r="Q213" s="12" t="s">
        <v>60</v>
      </c>
      <c r="R213" s="1" t="str">
        <f t="shared" si="3"/>
        <v/>
      </c>
      <c r="FF213" s="61"/>
    </row>
    <row r="214" spans="1:162" ht="33.75" x14ac:dyDescent="0.15">
      <c r="A214" s="19">
        <v>13</v>
      </c>
      <c r="B214" s="19">
        <v>11</v>
      </c>
      <c r="C214" s="19"/>
      <c r="D214" s="19"/>
      <c r="E214" s="8" t="s">
        <v>349</v>
      </c>
      <c r="F214" s="8" t="s">
        <v>366</v>
      </c>
      <c r="G214" s="8" t="s">
        <v>367</v>
      </c>
      <c r="H214" s="8" t="s">
        <v>24</v>
      </c>
      <c r="I214" s="8" t="s">
        <v>18</v>
      </c>
      <c r="J214" s="8" t="s">
        <v>25</v>
      </c>
      <c r="K214" s="39"/>
      <c r="L214" s="57" t="s">
        <v>25</v>
      </c>
      <c r="M214" s="58" t="s">
        <v>23</v>
      </c>
      <c r="N214" s="54"/>
      <c r="O214" s="35" t="str">
        <f>IF($N214="","A definir",VLOOKUP($I214&amp;$J214&amp;$N214,tb_aux!$N$2:$O$7,2,0))</f>
        <v>A definir</v>
      </c>
      <c r="Q214" s="12" t="s">
        <v>60</v>
      </c>
      <c r="R214" s="1" t="str">
        <f t="shared" si="3"/>
        <v/>
      </c>
      <c r="FF214" s="61"/>
    </row>
    <row r="215" spans="1:162" ht="33.75" x14ac:dyDescent="0.15">
      <c r="A215" s="19">
        <v>13</v>
      </c>
      <c r="B215" s="19">
        <v>12</v>
      </c>
      <c r="C215" s="19"/>
      <c r="D215" s="19"/>
      <c r="E215" s="8" t="s">
        <v>349</v>
      </c>
      <c r="F215" s="8" t="s">
        <v>298</v>
      </c>
      <c r="G215" s="21" t="s">
        <v>368</v>
      </c>
      <c r="H215" s="8" t="s">
        <v>24</v>
      </c>
      <c r="I215" s="8" t="s">
        <v>18</v>
      </c>
      <c r="J215" s="8" t="s">
        <v>25</v>
      </c>
      <c r="K215" s="39"/>
      <c r="L215" s="57" t="s">
        <v>25</v>
      </c>
      <c r="M215" s="58" t="s">
        <v>23</v>
      </c>
      <c r="N215" s="54"/>
      <c r="O215" s="35" t="str">
        <f>IF($N215="","A definir",VLOOKUP($I215&amp;$J215&amp;$N215,tb_aux!$N$2:$O$7,2,0))</f>
        <v>A definir</v>
      </c>
      <c r="Q215" s="12" t="s">
        <v>60</v>
      </c>
      <c r="R215" s="1" t="str">
        <f t="shared" si="3"/>
        <v/>
      </c>
      <c r="FF215" s="61"/>
    </row>
    <row r="216" spans="1:162" ht="56.25" x14ac:dyDescent="0.15">
      <c r="A216" s="19">
        <v>13</v>
      </c>
      <c r="B216" s="19">
        <v>13</v>
      </c>
      <c r="C216" s="19"/>
      <c r="D216" s="19"/>
      <c r="E216" s="8" t="s">
        <v>349</v>
      </c>
      <c r="F216" s="8" t="s">
        <v>369</v>
      </c>
      <c r="G216" s="8" t="s">
        <v>370</v>
      </c>
      <c r="H216" s="8" t="s">
        <v>24</v>
      </c>
      <c r="I216" s="8" t="s">
        <v>18</v>
      </c>
      <c r="J216" s="8" t="s">
        <v>25</v>
      </c>
      <c r="K216" s="39" t="s">
        <v>371</v>
      </c>
      <c r="L216" s="57" t="s">
        <v>25</v>
      </c>
      <c r="M216" s="58" t="s">
        <v>23</v>
      </c>
      <c r="N216" s="54"/>
      <c r="O216" s="35" t="str">
        <f>IF($N216="","A definir",VLOOKUP($I216&amp;$J216&amp;$N216,tb_aux!$N$2:$O$7,2,0))</f>
        <v>A definir</v>
      </c>
      <c r="Q216" s="12" t="s">
        <v>60</v>
      </c>
      <c r="R216" s="1" t="str">
        <f t="shared" si="3"/>
        <v/>
      </c>
      <c r="FF216" s="61"/>
    </row>
    <row r="217" spans="1:162" ht="56.25" x14ac:dyDescent="0.15">
      <c r="A217" s="19">
        <v>13</v>
      </c>
      <c r="B217" s="19">
        <v>14</v>
      </c>
      <c r="C217" s="19"/>
      <c r="D217" s="19"/>
      <c r="E217" s="8" t="s">
        <v>349</v>
      </c>
      <c r="F217" s="8" t="s">
        <v>369</v>
      </c>
      <c r="G217" s="20" t="s">
        <v>372</v>
      </c>
      <c r="H217" s="8" t="s">
        <v>24</v>
      </c>
      <c r="I217" s="8" t="s">
        <v>18</v>
      </c>
      <c r="J217" s="8" t="s">
        <v>27</v>
      </c>
      <c r="K217" s="39" t="s">
        <v>373</v>
      </c>
      <c r="L217" s="57" t="s">
        <v>25</v>
      </c>
      <c r="M217" s="58" t="s">
        <v>31</v>
      </c>
      <c r="N217" s="43" t="s">
        <v>28</v>
      </c>
      <c r="O217" s="35" t="str">
        <f>IF($N217="","A definir",VLOOKUP($I217&amp;$J217&amp;$N217,tb_aux!$N$2:$O$7,2,0))</f>
        <v>-</v>
      </c>
      <c r="Q217" s="12" t="s">
        <v>60</v>
      </c>
      <c r="R217" s="1" t="str">
        <f t="shared" si="3"/>
        <v/>
      </c>
      <c r="FF217" s="61"/>
    </row>
    <row r="218" spans="1:162" ht="67.5" x14ac:dyDescent="0.15">
      <c r="A218" s="19">
        <v>13</v>
      </c>
      <c r="B218" s="19">
        <v>15</v>
      </c>
      <c r="C218" s="19"/>
      <c r="D218" s="19"/>
      <c r="E218" s="8" t="s">
        <v>349</v>
      </c>
      <c r="F218" s="8" t="s">
        <v>226</v>
      </c>
      <c r="G218" s="8" t="s">
        <v>374</v>
      </c>
      <c r="H218" s="8" t="s">
        <v>24</v>
      </c>
      <c r="I218" s="8" t="s">
        <v>26</v>
      </c>
      <c r="J218" s="8" t="s">
        <v>25</v>
      </c>
      <c r="K218" s="39" t="s">
        <v>375</v>
      </c>
      <c r="L218" s="59" t="s">
        <v>25</v>
      </c>
      <c r="M218" s="60" t="s">
        <v>23</v>
      </c>
      <c r="N218" s="54"/>
      <c r="O218" s="35" t="str">
        <f>IF($N218="","A definir",VLOOKUP($I218&amp;$J218&amp;$N218,tb_aux!$N$2:$O$7,2,0))</f>
        <v>A definir</v>
      </c>
      <c r="Q218" s="12" t="s">
        <v>60</v>
      </c>
      <c r="R218" s="1" t="str">
        <f t="shared" si="3"/>
        <v/>
      </c>
      <c r="FF218" s="61"/>
    </row>
    <row r="219" spans="1:162" ht="67.5" x14ac:dyDescent="0.15">
      <c r="A219" s="19">
        <v>13</v>
      </c>
      <c r="B219" s="19">
        <v>16</v>
      </c>
      <c r="C219" s="19"/>
      <c r="D219" s="19"/>
      <c r="E219" s="8" t="s">
        <v>349</v>
      </c>
      <c r="F219" s="8" t="s">
        <v>226</v>
      </c>
      <c r="G219" s="8" t="s">
        <v>376</v>
      </c>
      <c r="H219" s="8" t="s">
        <v>24</v>
      </c>
      <c r="I219" s="8" t="s">
        <v>26</v>
      </c>
      <c r="J219" s="8" t="s">
        <v>25</v>
      </c>
      <c r="K219" s="39"/>
      <c r="L219" s="59" t="s">
        <v>25</v>
      </c>
      <c r="M219" s="60" t="s">
        <v>23</v>
      </c>
      <c r="N219" s="54"/>
      <c r="O219" s="35" t="str">
        <f>IF($N219="","A definir",VLOOKUP($I219&amp;$J219&amp;$N219,tb_aux!$N$2:$O$7,2,0))</f>
        <v>A definir</v>
      </c>
      <c r="Q219" s="12" t="s">
        <v>60</v>
      </c>
      <c r="R219" s="1" t="str">
        <f t="shared" si="3"/>
        <v/>
      </c>
      <c r="FF219" s="61"/>
    </row>
    <row r="220" spans="1:162" ht="45" x14ac:dyDescent="0.15">
      <c r="A220" s="19">
        <v>13</v>
      </c>
      <c r="B220" s="19">
        <v>17</v>
      </c>
      <c r="C220" s="19"/>
      <c r="D220" s="19"/>
      <c r="E220" s="8" t="s">
        <v>349</v>
      </c>
      <c r="F220" s="8" t="s">
        <v>226</v>
      </c>
      <c r="G220" s="8" t="s">
        <v>377</v>
      </c>
      <c r="H220" s="8" t="s">
        <v>24</v>
      </c>
      <c r="I220" s="8" t="s">
        <v>18</v>
      </c>
      <c r="J220" s="8" t="s">
        <v>27</v>
      </c>
      <c r="K220" s="39"/>
      <c r="L220" s="57" t="s">
        <v>25</v>
      </c>
      <c r="M220" s="58" t="s">
        <v>31</v>
      </c>
      <c r="N220" s="43" t="s">
        <v>28</v>
      </c>
      <c r="O220" s="35" t="str">
        <f>IF($N220="","A definir",VLOOKUP($I220&amp;$J220&amp;$N220,tb_aux!$N$2:$O$7,2,0))</f>
        <v>-</v>
      </c>
      <c r="Q220" s="12" t="s">
        <v>60</v>
      </c>
      <c r="R220" s="1" t="str">
        <f t="shared" si="3"/>
        <v/>
      </c>
      <c r="FF220" s="61"/>
    </row>
    <row r="221" spans="1:162" ht="67.5" x14ac:dyDescent="0.15">
      <c r="A221" s="19">
        <v>13</v>
      </c>
      <c r="B221" s="19">
        <v>18</v>
      </c>
      <c r="C221" s="19"/>
      <c r="D221" s="19"/>
      <c r="E221" s="8" t="s">
        <v>349</v>
      </c>
      <c r="F221" s="8" t="s">
        <v>72</v>
      </c>
      <c r="G221" s="8" t="s">
        <v>378</v>
      </c>
      <c r="H221" s="8" t="s">
        <v>24</v>
      </c>
      <c r="I221" s="8" t="s">
        <v>26</v>
      </c>
      <c r="J221" s="8" t="s">
        <v>25</v>
      </c>
      <c r="K221" s="39"/>
      <c r="L221" s="59" t="s">
        <v>25</v>
      </c>
      <c r="M221" s="60" t="s">
        <v>23</v>
      </c>
      <c r="N221" s="54"/>
      <c r="O221" s="35" t="str">
        <f>IF($N221="","A definir",VLOOKUP($I221&amp;$J221&amp;$N221,tb_aux!$N$2:$O$7,2,0))</f>
        <v>A definir</v>
      </c>
      <c r="Q221" s="12" t="s">
        <v>60</v>
      </c>
      <c r="R221" s="1" t="str">
        <f t="shared" si="3"/>
        <v/>
      </c>
      <c r="FF221" s="61"/>
    </row>
    <row r="222" spans="1:162" ht="22.5" x14ac:dyDescent="0.15">
      <c r="A222" s="19">
        <v>13</v>
      </c>
      <c r="B222" s="19">
        <v>19</v>
      </c>
      <c r="C222" s="19"/>
      <c r="D222" s="19"/>
      <c r="E222" s="8" t="s">
        <v>349</v>
      </c>
      <c r="F222" s="8" t="s">
        <v>224</v>
      </c>
      <c r="G222" s="8" t="s">
        <v>379</v>
      </c>
      <c r="H222" s="8" t="s">
        <v>24</v>
      </c>
      <c r="I222" s="8" t="s">
        <v>18</v>
      </c>
      <c r="J222" s="8" t="s">
        <v>25</v>
      </c>
      <c r="K222" s="39"/>
      <c r="L222" s="59" t="s">
        <v>25</v>
      </c>
      <c r="M222" s="60" t="s">
        <v>23</v>
      </c>
      <c r="N222" s="54"/>
      <c r="O222" s="35" t="str">
        <f>IF($N222="","A definir",VLOOKUP($I222&amp;$J222&amp;$N222,tb_aux!$N$2:$O$7,2,0))</f>
        <v>A definir</v>
      </c>
      <c r="Q222" s="12" t="s">
        <v>60</v>
      </c>
      <c r="R222" s="1" t="str">
        <f t="shared" si="3"/>
        <v/>
      </c>
      <c r="FF222" s="61"/>
    </row>
    <row r="223" spans="1:162" ht="33.75" x14ac:dyDescent="0.15">
      <c r="A223" s="19">
        <v>13</v>
      </c>
      <c r="B223" s="19">
        <v>20</v>
      </c>
      <c r="C223" s="19"/>
      <c r="D223" s="19"/>
      <c r="E223" s="8" t="s">
        <v>349</v>
      </c>
      <c r="F223" s="8" t="s">
        <v>190</v>
      </c>
      <c r="G223" s="8" t="s">
        <v>380</v>
      </c>
      <c r="H223" s="8" t="s">
        <v>24</v>
      </c>
      <c r="I223" s="8" t="s">
        <v>18</v>
      </c>
      <c r="J223" s="8" t="s">
        <v>25</v>
      </c>
      <c r="K223" s="39"/>
      <c r="L223" s="59" t="s">
        <v>25</v>
      </c>
      <c r="M223" s="60" t="s">
        <v>23</v>
      </c>
      <c r="N223" s="54"/>
      <c r="O223" s="35" t="str">
        <f>IF($N223="","A definir",VLOOKUP($I223&amp;$J223&amp;$N223,tb_aux!$N$2:$O$7,2,0))</f>
        <v>A definir</v>
      </c>
      <c r="Q223" s="12" t="s">
        <v>60</v>
      </c>
      <c r="R223" s="1" t="str">
        <f t="shared" si="3"/>
        <v/>
      </c>
      <c r="FF223" s="61"/>
    </row>
    <row r="224" spans="1:162" ht="56.25" x14ac:dyDescent="0.15">
      <c r="A224" s="19">
        <v>13</v>
      </c>
      <c r="B224" s="19">
        <v>21</v>
      </c>
      <c r="C224" s="19"/>
      <c r="D224" s="19"/>
      <c r="E224" s="8" t="s">
        <v>349</v>
      </c>
      <c r="F224" s="8" t="s">
        <v>381</v>
      </c>
      <c r="G224" s="8" t="s">
        <v>382</v>
      </c>
      <c r="H224" s="8" t="s">
        <v>24</v>
      </c>
      <c r="I224" s="8" t="s">
        <v>18</v>
      </c>
      <c r="J224" s="8" t="s">
        <v>27</v>
      </c>
      <c r="K224" s="39"/>
      <c r="L224" s="57" t="s">
        <v>25</v>
      </c>
      <c r="M224" s="58" t="s">
        <v>31</v>
      </c>
      <c r="N224" s="43" t="s">
        <v>28</v>
      </c>
      <c r="O224" s="35" t="str">
        <f>IF($N224="","A definir",VLOOKUP($I224&amp;$J224&amp;$N224,tb_aux!$N$2:$O$7,2,0))</f>
        <v>-</v>
      </c>
      <c r="Q224" s="12" t="s">
        <v>60</v>
      </c>
      <c r="R224" s="1" t="str">
        <f t="shared" si="3"/>
        <v/>
      </c>
      <c r="FF224" s="61"/>
    </row>
    <row r="225" spans="1:162" ht="33.75" x14ac:dyDescent="0.15">
      <c r="A225" s="19">
        <v>13</v>
      </c>
      <c r="B225" s="19">
        <v>22</v>
      </c>
      <c r="C225" s="19"/>
      <c r="D225" s="19"/>
      <c r="E225" s="8" t="s">
        <v>349</v>
      </c>
      <c r="F225" s="8" t="s">
        <v>226</v>
      </c>
      <c r="G225" s="8" t="s">
        <v>348</v>
      </c>
      <c r="H225" s="8" t="s">
        <v>24</v>
      </c>
      <c r="I225" s="8" t="s">
        <v>26</v>
      </c>
      <c r="J225" s="8" t="s">
        <v>25</v>
      </c>
      <c r="K225" s="39"/>
      <c r="L225" s="57" t="s">
        <v>25</v>
      </c>
      <c r="M225" s="58" t="s">
        <v>23</v>
      </c>
      <c r="N225" s="54"/>
      <c r="O225" s="35" t="str">
        <f>IF($N225="","A definir",VLOOKUP($I225&amp;$J225&amp;$N225,tb_aux!$N$2:$O$7,2,0))</f>
        <v>A definir</v>
      </c>
      <c r="Q225" s="12" t="s">
        <v>60</v>
      </c>
      <c r="R225" s="1" t="str">
        <f t="shared" si="3"/>
        <v/>
      </c>
      <c r="FF225" s="61"/>
    </row>
    <row r="226" spans="1:162" ht="22.5" x14ac:dyDescent="0.15">
      <c r="A226" s="19">
        <v>14</v>
      </c>
      <c r="B226" s="19">
        <v>1</v>
      </c>
      <c r="C226" s="19"/>
      <c r="D226" s="19"/>
      <c r="E226" s="8" t="s">
        <v>383</v>
      </c>
      <c r="F226" s="8" t="s">
        <v>384</v>
      </c>
      <c r="G226" s="8" t="s">
        <v>385</v>
      </c>
      <c r="H226" s="8" t="s">
        <v>24</v>
      </c>
      <c r="I226" s="8" t="s">
        <v>26</v>
      </c>
      <c r="J226" s="8" t="s">
        <v>25</v>
      </c>
      <c r="K226" s="39"/>
      <c r="L226" s="59" t="s">
        <v>25</v>
      </c>
      <c r="M226" s="60" t="s">
        <v>23</v>
      </c>
      <c r="N226" s="44" t="s">
        <v>113</v>
      </c>
      <c r="O226" s="36"/>
      <c r="Q226" s="12" t="s">
        <v>60</v>
      </c>
      <c r="R226" s="1" t="str">
        <f t="shared" si="3"/>
        <v>fórmula</v>
      </c>
      <c r="FF226" s="61"/>
    </row>
    <row r="227" spans="1:162" ht="22.5" x14ac:dyDescent="0.15">
      <c r="A227" s="19">
        <v>14</v>
      </c>
      <c r="B227" s="19">
        <v>1</v>
      </c>
      <c r="C227" s="19">
        <v>1</v>
      </c>
      <c r="D227" s="19"/>
      <c r="E227" s="8" t="s">
        <v>383</v>
      </c>
      <c r="F227" s="8" t="s">
        <v>384</v>
      </c>
      <c r="G227" s="20" t="s">
        <v>386</v>
      </c>
      <c r="H227" s="8" t="s">
        <v>24</v>
      </c>
      <c r="I227" s="8" t="s">
        <v>26</v>
      </c>
      <c r="J227" s="8" t="s">
        <v>25</v>
      </c>
      <c r="K227" s="39"/>
      <c r="L227" s="59" t="s">
        <v>25</v>
      </c>
      <c r="M227" s="60" t="s">
        <v>23</v>
      </c>
      <c r="N227" s="54"/>
      <c r="O227" s="35" t="str">
        <f>IF($N227="","A definir",VLOOKUP($I227&amp;$J227&amp;$N227,tb_aux!$N$2:$O$7,2,0))</f>
        <v>A definir</v>
      </c>
      <c r="Q227" s="12" t="s">
        <v>109</v>
      </c>
      <c r="R227" s="1" t="str">
        <f t="shared" si="3"/>
        <v/>
      </c>
      <c r="FF227" s="61"/>
    </row>
    <row r="228" spans="1:162" ht="22.5" x14ac:dyDescent="0.15">
      <c r="A228" s="19">
        <v>14</v>
      </c>
      <c r="B228" s="19">
        <v>1</v>
      </c>
      <c r="C228" s="19">
        <v>2</v>
      </c>
      <c r="D228" s="19"/>
      <c r="E228" s="8" t="s">
        <v>383</v>
      </c>
      <c r="F228" s="8" t="s">
        <v>384</v>
      </c>
      <c r="G228" s="20" t="s">
        <v>387</v>
      </c>
      <c r="H228" s="8" t="s">
        <v>24</v>
      </c>
      <c r="I228" s="8" t="s">
        <v>26</v>
      </c>
      <c r="J228" s="8" t="s">
        <v>25</v>
      </c>
      <c r="K228" s="39"/>
      <c r="L228" s="59" t="s">
        <v>25</v>
      </c>
      <c r="M228" s="60" t="s">
        <v>23</v>
      </c>
      <c r="N228" s="54"/>
      <c r="O228" s="35" t="str">
        <f>IF($N228="","A definir",VLOOKUP($I228&amp;$J228&amp;$N228,tb_aux!$N$2:$O$7,2,0))</f>
        <v>A definir</v>
      </c>
      <c r="Q228" s="12" t="s">
        <v>109</v>
      </c>
      <c r="R228" s="1" t="str">
        <f t="shared" si="3"/>
        <v/>
      </c>
      <c r="FF228" s="61"/>
    </row>
    <row r="229" spans="1:162" ht="22.5" x14ac:dyDescent="0.15">
      <c r="A229" s="19">
        <v>14</v>
      </c>
      <c r="B229" s="19">
        <v>1</v>
      </c>
      <c r="C229" s="19">
        <v>3</v>
      </c>
      <c r="D229" s="19"/>
      <c r="E229" s="8" t="s">
        <v>383</v>
      </c>
      <c r="F229" s="8" t="s">
        <v>384</v>
      </c>
      <c r="G229" s="20" t="s">
        <v>388</v>
      </c>
      <c r="H229" s="8" t="s">
        <v>24</v>
      </c>
      <c r="I229" s="8" t="s">
        <v>26</v>
      </c>
      <c r="J229" s="8" t="s">
        <v>25</v>
      </c>
      <c r="K229" s="39"/>
      <c r="L229" s="59" t="s">
        <v>25</v>
      </c>
      <c r="M229" s="60" t="s">
        <v>23</v>
      </c>
      <c r="N229" s="54"/>
      <c r="O229" s="35" t="str">
        <f>IF($N229="","A definir",VLOOKUP($I229&amp;$J229&amp;$N229,tb_aux!$N$2:$O$7,2,0))</f>
        <v>A definir</v>
      </c>
      <c r="Q229" s="12" t="s">
        <v>109</v>
      </c>
      <c r="R229" s="1" t="str">
        <f t="shared" si="3"/>
        <v/>
      </c>
      <c r="FF229" s="61"/>
    </row>
    <row r="230" spans="1:162" ht="22.5" x14ac:dyDescent="0.15">
      <c r="A230" s="19">
        <v>14</v>
      </c>
      <c r="B230" s="19">
        <v>1</v>
      </c>
      <c r="C230" s="19">
        <v>4</v>
      </c>
      <c r="D230" s="19"/>
      <c r="E230" s="8" t="s">
        <v>383</v>
      </c>
      <c r="F230" s="8" t="s">
        <v>384</v>
      </c>
      <c r="G230" s="20" t="s">
        <v>389</v>
      </c>
      <c r="H230" s="8" t="s">
        <v>24</v>
      </c>
      <c r="I230" s="8" t="s">
        <v>26</v>
      </c>
      <c r="J230" s="8" t="s">
        <v>25</v>
      </c>
      <c r="K230" s="39"/>
      <c r="L230" s="59" t="s">
        <v>25</v>
      </c>
      <c r="M230" s="60" t="s">
        <v>23</v>
      </c>
      <c r="N230" s="54"/>
      <c r="O230" s="35" t="str">
        <f>IF($N230="","A definir",VLOOKUP($I230&amp;$J230&amp;$N230,tb_aux!$N$2:$O$7,2,0))</f>
        <v>A definir</v>
      </c>
      <c r="Q230" s="12" t="s">
        <v>109</v>
      </c>
      <c r="R230" s="1" t="str">
        <f t="shared" si="3"/>
        <v/>
      </c>
      <c r="FF230" s="61"/>
    </row>
    <row r="231" spans="1:162" ht="22.5" x14ac:dyDescent="0.15">
      <c r="A231" s="19">
        <v>14</v>
      </c>
      <c r="B231" s="19">
        <v>1</v>
      </c>
      <c r="C231" s="19">
        <v>5</v>
      </c>
      <c r="D231" s="19"/>
      <c r="E231" s="8" t="s">
        <v>383</v>
      </c>
      <c r="F231" s="8" t="s">
        <v>384</v>
      </c>
      <c r="G231" s="20" t="s">
        <v>390</v>
      </c>
      <c r="H231" s="8" t="s">
        <v>24</v>
      </c>
      <c r="I231" s="8" t="s">
        <v>26</v>
      </c>
      <c r="J231" s="8" t="s">
        <v>25</v>
      </c>
      <c r="K231" s="39"/>
      <c r="L231" s="59" t="s">
        <v>25</v>
      </c>
      <c r="M231" s="60" t="s">
        <v>23</v>
      </c>
      <c r="N231" s="54"/>
      <c r="O231" s="35" t="str">
        <f>IF($N231="","A definir",VLOOKUP($I231&amp;$J231&amp;$N231,tb_aux!$N$2:$O$7,2,0))</f>
        <v>A definir</v>
      </c>
      <c r="Q231" s="12" t="s">
        <v>109</v>
      </c>
      <c r="R231" s="1" t="str">
        <f t="shared" si="3"/>
        <v/>
      </c>
      <c r="FF231" s="61"/>
    </row>
    <row r="232" spans="1:162" ht="22.5" x14ac:dyDescent="0.15">
      <c r="A232" s="19">
        <v>14</v>
      </c>
      <c r="B232" s="19">
        <v>1</v>
      </c>
      <c r="C232" s="19">
        <v>6</v>
      </c>
      <c r="D232" s="19"/>
      <c r="E232" s="8" t="s">
        <v>383</v>
      </c>
      <c r="F232" s="8" t="s">
        <v>384</v>
      </c>
      <c r="G232" s="20" t="s">
        <v>391</v>
      </c>
      <c r="H232" s="8" t="s">
        <v>24</v>
      </c>
      <c r="I232" s="8" t="s">
        <v>26</v>
      </c>
      <c r="J232" s="8" t="s">
        <v>25</v>
      </c>
      <c r="K232" s="39"/>
      <c r="L232" s="59" t="s">
        <v>25</v>
      </c>
      <c r="M232" s="60" t="s">
        <v>23</v>
      </c>
      <c r="N232" s="54"/>
      <c r="O232" s="35" t="str">
        <f>IF($N232="","A definir",VLOOKUP($I232&amp;$J232&amp;$N232,tb_aux!$N$2:$O$7,2,0))</f>
        <v>A definir</v>
      </c>
      <c r="Q232" s="12" t="s">
        <v>109</v>
      </c>
      <c r="R232" s="1" t="str">
        <f t="shared" si="3"/>
        <v/>
      </c>
      <c r="FF232" s="61"/>
    </row>
    <row r="233" spans="1:162" ht="22.5" x14ac:dyDescent="0.15">
      <c r="A233" s="19">
        <v>14</v>
      </c>
      <c r="B233" s="19">
        <v>1</v>
      </c>
      <c r="C233" s="19">
        <v>7</v>
      </c>
      <c r="D233" s="19"/>
      <c r="E233" s="8" t="s">
        <v>383</v>
      </c>
      <c r="F233" s="8" t="s">
        <v>384</v>
      </c>
      <c r="G233" s="20" t="s">
        <v>392</v>
      </c>
      <c r="H233" s="8" t="s">
        <v>24</v>
      </c>
      <c r="I233" s="8" t="s">
        <v>26</v>
      </c>
      <c r="J233" s="8" t="s">
        <v>25</v>
      </c>
      <c r="K233" s="39"/>
      <c r="L233" s="59" t="s">
        <v>25</v>
      </c>
      <c r="M233" s="60" t="s">
        <v>23</v>
      </c>
      <c r="N233" s="54"/>
      <c r="O233" s="35" t="str">
        <f>IF($N233="","A definir",VLOOKUP($I233&amp;$J233&amp;$N233,tb_aux!$N$2:$O$7,2,0))</f>
        <v>A definir</v>
      </c>
      <c r="Q233" s="12" t="s">
        <v>109</v>
      </c>
      <c r="R233" s="1" t="str">
        <f t="shared" si="3"/>
        <v/>
      </c>
      <c r="FF233" s="61"/>
    </row>
    <row r="234" spans="1:162" ht="22.5" x14ac:dyDescent="0.15">
      <c r="A234" s="19">
        <v>14</v>
      </c>
      <c r="B234" s="19">
        <v>1</v>
      </c>
      <c r="C234" s="19">
        <v>8</v>
      </c>
      <c r="D234" s="19"/>
      <c r="E234" s="8" t="s">
        <v>383</v>
      </c>
      <c r="F234" s="8" t="s">
        <v>384</v>
      </c>
      <c r="G234" s="20" t="s">
        <v>393</v>
      </c>
      <c r="H234" s="8" t="s">
        <v>24</v>
      </c>
      <c r="I234" s="8" t="s">
        <v>26</v>
      </c>
      <c r="J234" s="8" t="s">
        <v>25</v>
      </c>
      <c r="K234" s="39"/>
      <c r="L234" s="59" t="s">
        <v>25</v>
      </c>
      <c r="M234" s="60" t="s">
        <v>23</v>
      </c>
      <c r="N234" s="54"/>
      <c r="O234" s="35" t="str">
        <f>IF($N234="","A definir",VLOOKUP($I234&amp;$J234&amp;$N234,tb_aux!$N$2:$O$7,2,0))</f>
        <v>A definir</v>
      </c>
      <c r="Q234" s="12" t="s">
        <v>109</v>
      </c>
      <c r="R234" s="1" t="str">
        <f t="shared" si="3"/>
        <v/>
      </c>
      <c r="FF234" s="61"/>
    </row>
    <row r="235" spans="1:162" ht="22.5" x14ac:dyDescent="0.15">
      <c r="A235" s="19">
        <v>14</v>
      </c>
      <c r="B235" s="19">
        <v>1</v>
      </c>
      <c r="C235" s="19">
        <v>9</v>
      </c>
      <c r="D235" s="19"/>
      <c r="E235" s="8" t="s">
        <v>383</v>
      </c>
      <c r="F235" s="8" t="s">
        <v>384</v>
      </c>
      <c r="G235" s="20" t="s">
        <v>394</v>
      </c>
      <c r="H235" s="8" t="s">
        <v>24</v>
      </c>
      <c r="I235" s="8" t="s">
        <v>26</v>
      </c>
      <c r="J235" s="8" t="s">
        <v>25</v>
      </c>
      <c r="K235" s="39"/>
      <c r="L235" s="59" t="s">
        <v>25</v>
      </c>
      <c r="M235" s="60" t="s">
        <v>23</v>
      </c>
      <c r="N235" s="54"/>
      <c r="O235" s="35" t="str">
        <f>IF($N235="","A definir",VLOOKUP($I235&amp;$J235&amp;$N235,tb_aux!$N$2:$O$7,2,0))</f>
        <v>A definir</v>
      </c>
      <c r="Q235" s="12" t="s">
        <v>109</v>
      </c>
      <c r="R235" s="1" t="str">
        <f t="shared" si="3"/>
        <v/>
      </c>
      <c r="FF235" s="61"/>
    </row>
    <row r="236" spans="1:162" ht="22.5" x14ac:dyDescent="0.15">
      <c r="A236" s="19">
        <v>14</v>
      </c>
      <c r="B236" s="19">
        <v>1</v>
      </c>
      <c r="C236" s="19">
        <v>10</v>
      </c>
      <c r="D236" s="19"/>
      <c r="E236" s="8" t="s">
        <v>383</v>
      </c>
      <c r="F236" s="8" t="s">
        <v>384</v>
      </c>
      <c r="G236" s="20" t="s">
        <v>395</v>
      </c>
      <c r="H236" s="8" t="s">
        <v>24</v>
      </c>
      <c r="I236" s="8" t="s">
        <v>26</v>
      </c>
      <c r="J236" s="8" t="s">
        <v>25</v>
      </c>
      <c r="K236" s="39"/>
      <c r="L236" s="59" t="s">
        <v>25</v>
      </c>
      <c r="M236" s="60" t="s">
        <v>23</v>
      </c>
      <c r="N236" s="54"/>
      <c r="O236" s="35" t="str">
        <f>IF($N236="","A definir",VLOOKUP($I236&amp;$J236&amp;$N236,tb_aux!$N$2:$O$7,2,0))</f>
        <v>A definir</v>
      </c>
      <c r="Q236" s="12" t="s">
        <v>109</v>
      </c>
      <c r="R236" s="1" t="str">
        <f t="shared" si="3"/>
        <v/>
      </c>
      <c r="FF236" s="61"/>
    </row>
    <row r="237" spans="1:162" ht="22.5" x14ac:dyDescent="0.15">
      <c r="A237" s="19">
        <v>14</v>
      </c>
      <c r="B237" s="19">
        <v>1</v>
      </c>
      <c r="C237" s="19">
        <v>11</v>
      </c>
      <c r="D237" s="19"/>
      <c r="E237" s="8" t="s">
        <v>383</v>
      </c>
      <c r="F237" s="8" t="s">
        <v>384</v>
      </c>
      <c r="G237" s="20" t="s">
        <v>396</v>
      </c>
      <c r="H237" s="8" t="s">
        <v>24</v>
      </c>
      <c r="I237" s="8" t="s">
        <v>26</v>
      </c>
      <c r="J237" s="8" t="s">
        <v>25</v>
      </c>
      <c r="K237" s="39"/>
      <c r="L237" s="59" t="s">
        <v>25</v>
      </c>
      <c r="M237" s="60" t="s">
        <v>23</v>
      </c>
      <c r="N237" s="54"/>
      <c r="O237" s="35" t="str">
        <f>IF($N237="","A definir",VLOOKUP($I237&amp;$J237&amp;$N237,tb_aux!$N$2:$O$7,2,0))</f>
        <v>A definir</v>
      </c>
      <c r="Q237" s="12" t="s">
        <v>109</v>
      </c>
      <c r="R237" s="1" t="str">
        <f t="shared" si="3"/>
        <v/>
      </c>
      <c r="FF237" s="61"/>
    </row>
    <row r="238" spans="1:162" ht="78.75" x14ac:dyDescent="0.15">
      <c r="A238" s="19">
        <v>14</v>
      </c>
      <c r="B238" s="19">
        <v>2</v>
      </c>
      <c r="C238" s="19"/>
      <c r="D238" s="19"/>
      <c r="E238" s="8" t="s">
        <v>383</v>
      </c>
      <c r="F238" s="8" t="s">
        <v>384</v>
      </c>
      <c r="G238" s="8" t="s">
        <v>397</v>
      </c>
      <c r="H238" s="8" t="s">
        <v>24</v>
      </c>
      <c r="I238" s="8" t="s">
        <v>18</v>
      </c>
      <c r="J238" s="8" t="s">
        <v>25</v>
      </c>
      <c r="K238" s="39"/>
      <c r="L238" s="59" t="s">
        <v>25</v>
      </c>
      <c r="M238" s="60" t="s">
        <v>23</v>
      </c>
      <c r="N238" s="54"/>
      <c r="O238" s="35" t="str">
        <f>IF($N238="","A definir",VLOOKUP($I238&amp;$J238&amp;$N238,tb_aux!$N$2:$O$7,2,0))</f>
        <v>A definir</v>
      </c>
      <c r="Q238" s="12" t="s">
        <v>60</v>
      </c>
      <c r="R238" s="1" t="str">
        <f t="shared" si="3"/>
        <v/>
      </c>
      <c r="FF238" s="61"/>
    </row>
    <row r="239" spans="1:162" ht="112.5" x14ac:dyDescent="0.15">
      <c r="A239" s="19">
        <v>14</v>
      </c>
      <c r="B239" s="19">
        <v>3</v>
      </c>
      <c r="C239" s="19"/>
      <c r="D239" s="19"/>
      <c r="E239" s="8" t="s">
        <v>383</v>
      </c>
      <c r="F239" s="8" t="s">
        <v>384</v>
      </c>
      <c r="G239" s="8" t="s">
        <v>398</v>
      </c>
      <c r="H239" s="8" t="s">
        <v>24</v>
      </c>
      <c r="I239" s="8" t="s">
        <v>18</v>
      </c>
      <c r="J239" s="8" t="s">
        <v>25</v>
      </c>
      <c r="K239" s="39" t="s">
        <v>399</v>
      </c>
      <c r="L239" s="59" t="s">
        <v>25</v>
      </c>
      <c r="M239" s="60" t="s">
        <v>23</v>
      </c>
      <c r="N239" s="54"/>
      <c r="O239" s="35" t="str">
        <f>IF($N239="","A definir",VLOOKUP($I239&amp;$J239&amp;$N239,tb_aux!$N$2:$O$7,2,0))</f>
        <v>A definir</v>
      </c>
      <c r="Q239" s="12" t="s">
        <v>60</v>
      </c>
      <c r="R239" s="1" t="str">
        <f t="shared" si="3"/>
        <v/>
      </c>
      <c r="FF239" s="61"/>
    </row>
    <row r="240" spans="1:162" ht="22.5" x14ac:dyDescent="0.15">
      <c r="A240" s="19">
        <v>14</v>
      </c>
      <c r="B240" s="19">
        <v>4</v>
      </c>
      <c r="C240" s="19"/>
      <c r="D240" s="19"/>
      <c r="E240" s="8" t="s">
        <v>383</v>
      </c>
      <c r="F240" s="8" t="s">
        <v>384</v>
      </c>
      <c r="G240" s="8" t="s">
        <v>400</v>
      </c>
      <c r="H240" s="8" t="s">
        <v>24</v>
      </c>
      <c r="I240" s="8" t="s">
        <v>26</v>
      </c>
      <c r="J240" s="8" t="s">
        <v>25</v>
      </c>
      <c r="K240" s="39"/>
      <c r="L240" s="59" t="s">
        <v>25</v>
      </c>
      <c r="M240" s="60" t="s">
        <v>23</v>
      </c>
      <c r="N240" s="44" t="s">
        <v>113</v>
      </c>
      <c r="O240" s="36"/>
      <c r="Q240" s="12" t="s">
        <v>60</v>
      </c>
      <c r="R240" s="1" t="str">
        <f t="shared" si="3"/>
        <v>fórmula</v>
      </c>
      <c r="FF240" s="61"/>
    </row>
    <row r="241" spans="1:162" ht="22.5" x14ac:dyDescent="0.15">
      <c r="A241" s="19">
        <v>14</v>
      </c>
      <c r="B241" s="19">
        <v>4</v>
      </c>
      <c r="C241" s="19">
        <v>1</v>
      </c>
      <c r="D241" s="19"/>
      <c r="E241" s="8" t="s">
        <v>383</v>
      </c>
      <c r="F241" s="8" t="s">
        <v>384</v>
      </c>
      <c r="G241" s="20" t="s">
        <v>401</v>
      </c>
      <c r="H241" s="8" t="s">
        <v>24</v>
      </c>
      <c r="I241" s="8" t="s">
        <v>26</v>
      </c>
      <c r="J241" s="8" t="s">
        <v>25</v>
      </c>
      <c r="K241" s="39"/>
      <c r="L241" s="59" t="s">
        <v>25</v>
      </c>
      <c r="M241" s="60" t="s">
        <v>23</v>
      </c>
      <c r="N241" s="54"/>
      <c r="O241" s="35" t="str">
        <f>IF($N241="","A definir",VLOOKUP($I241&amp;$J241&amp;$N241,tb_aux!$N$2:$O$7,2,0))</f>
        <v>A definir</v>
      </c>
      <c r="Q241" s="12" t="s">
        <v>109</v>
      </c>
      <c r="R241" s="1" t="str">
        <f t="shared" si="3"/>
        <v/>
      </c>
      <c r="FF241" s="61"/>
    </row>
    <row r="242" spans="1:162" ht="22.5" x14ac:dyDescent="0.15">
      <c r="A242" s="19">
        <v>14</v>
      </c>
      <c r="B242" s="19">
        <v>4</v>
      </c>
      <c r="C242" s="19">
        <v>2</v>
      </c>
      <c r="D242" s="19"/>
      <c r="E242" s="8" t="s">
        <v>383</v>
      </c>
      <c r="F242" s="8" t="s">
        <v>384</v>
      </c>
      <c r="G242" s="20" t="s">
        <v>402</v>
      </c>
      <c r="H242" s="8" t="s">
        <v>24</v>
      </c>
      <c r="I242" s="8" t="s">
        <v>26</v>
      </c>
      <c r="J242" s="8" t="s">
        <v>25</v>
      </c>
      <c r="K242" s="39"/>
      <c r="L242" s="59" t="s">
        <v>25</v>
      </c>
      <c r="M242" s="60" t="s">
        <v>23</v>
      </c>
      <c r="N242" s="54"/>
      <c r="O242" s="35" t="str">
        <f>IF($N242="","A definir",VLOOKUP($I242&amp;$J242&amp;$N242,tb_aux!$N$2:$O$7,2,0))</f>
        <v>A definir</v>
      </c>
      <c r="Q242" s="12" t="s">
        <v>109</v>
      </c>
      <c r="R242" s="1" t="str">
        <f t="shared" si="3"/>
        <v/>
      </c>
      <c r="FF242" s="61"/>
    </row>
    <row r="243" spans="1:162" ht="33.75" x14ac:dyDescent="0.15">
      <c r="A243" s="19">
        <v>14</v>
      </c>
      <c r="B243" s="19">
        <v>4</v>
      </c>
      <c r="C243" s="19">
        <v>3</v>
      </c>
      <c r="D243" s="19"/>
      <c r="E243" s="8" t="s">
        <v>383</v>
      </c>
      <c r="F243" s="8" t="s">
        <v>384</v>
      </c>
      <c r="G243" s="20" t="s">
        <v>403</v>
      </c>
      <c r="H243" s="8" t="s">
        <v>24</v>
      </c>
      <c r="I243" s="8" t="s">
        <v>26</v>
      </c>
      <c r="J243" s="8" t="s">
        <v>25</v>
      </c>
      <c r="K243" s="39"/>
      <c r="L243" s="59" t="s">
        <v>25</v>
      </c>
      <c r="M243" s="60" t="s">
        <v>23</v>
      </c>
      <c r="N243" s="54"/>
      <c r="O243" s="35" t="str">
        <f>IF($N243="","A definir",VLOOKUP($I243&amp;$J243&amp;$N243,tb_aux!$N$2:$O$7,2,0))</f>
        <v>A definir</v>
      </c>
      <c r="Q243" s="12" t="s">
        <v>109</v>
      </c>
      <c r="R243" s="1" t="str">
        <f t="shared" si="3"/>
        <v/>
      </c>
      <c r="FF243" s="61"/>
    </row>
    <row r="244" spans="1:162" ht="22.5" x14ac:dyDescent="0.15">
      <c r="A244" s="19">
        <v>14</v>
      </c>
      <c r="B244" s="19">
        <v>4</v>
      </c>
      <c r="C244" s="19">
        <v>4</v>
      </c>
      <c r="D244" s="19"/>
      <c r="E244" s="8" t="s">
        <v>383</v>
      </c>
      <c r="F244" s="8" t="s">
        <v>384</v>
      </c>
      <c r="G244" s="20" t="str">
        <f>_xlfn.CONCAT("Integração com outras soluções de inventário, atendendo no mínimo as definidas na seção ", A612, ".",B612)</f>
        <v>Integração com outras soluções de inventário, atendendo no mínimo as definidas na seção 23.1</v>
      </c>
      <c r="H244" s="8" t="s">
        <v>24</v>
      </c>
      <c r="I244" s="8" t="s">
        <v>26</v>
      </c>
      <c r="J244" s="8" t="s">
        <v>25</v>
      </c>
      <c r="K244" s="39"/>
      <c r="L244" s="59" t="s">
        <v>25</v>
      </c>
      <c r="M244" s="60" t="s">
        <v>23</v>
      </c>
      <c r="N244" s="54"/>
      <c r="O244" s="35" t="str">
        <f>IF($N244="","A definir",VLOOKUP($I244&amp;$J244&amp;$N244,tb_aux!$N$2:$O$7,2,0))</f>
        <v>A definir</v>
      </c>
      <c r="Q244" s="12" t="s">
        <v>109</v>
      </c>
      <c r="R244" s="1" t="str">
        <f t="shared" si="3"/>
        <v/>
      </c>
      <c r="FF244" s="61"/>
    </row>
    <row r="245" spans="1:162" ht="101.25" x14ac:dyDescent="0.15">
      <c r="A245" s="19">
        <v>14</v>
      </c>
      <c r="B245" s="19">
        <v>5</v>
      </c>
      <c r="C245" s="19"/>
      <c r="D245" s="19"/>
      <c r="E245" s="8" t="s">
        <v>383</v>
      </c>
      <c r="F245" s="8" t="s">
        <v>404</v>
      </c>
      <c r="G245" s="8" t="s">
        <v>405</v>
      </c>
      <c r="H245" s="8" t="s">
        <v>24</v>
      </c>
      <c r="I245" s="8" t="s">
        <v>26</v>
      </c>
      <c r="J245" s="8" t="s">
        <v>25</v>
      </c>
      <c r="K245" s="39" t="s">
        <v>406</v>
      </c>
      <c r="L245" s="59" t="s">
        <v>25</v>
      </c>
      <c r="M245" s="60" t="s">
        <v>23</v>
      </c>
      <c r="N245" s="44" t="s">
        <v>113</v>
      </c>
      <c r="O245" s="36"/>
      <c r="Q245" s="12" t="s">
        <v>60</v>
      </c>
      <c r="R245" s="1" t="str">
        <f t="shared" si="3"/>
        <v>fórmula</v>
      </c>
      <c r="FF245" s="61"/>
    </row>
    <row r="246" spans="1:162" ht="45" x14ac:dyDescent="0.15">
      <c r="A246" s="19">
        <v>14</v>
      </c>
      <c r="B246" s="19">
        <v>5</v>
      </c>
      <c r="C246" s="19">
        <v>1</v>
      </c>
      <c r="D246" s="19"/>
      <c r="E246" s="8" t="s">
        <v>383</v>
      </c>
      <c r="F246" s="8" t="s">
        <v>404</v>
      </c>
      <c r="G246" s="20" t="s">
        <v>407</v>
      </c>
      <c r="H246" s="8" t="s">
        <v>24</v>
      </c>
      <c r="I246" s="8" t="s">
        <v>26</v>
      </c>
      <c r="J246" s="8" t="s">
        <v>25</v>
      </c>
      <c r="K246" s="39"/>
      <c r="L246" s="59" t="s">
        <v>25</v>
      </c>
      <c r="M246" s="60" t="s">
        <v>23</v>
      </c>
      <c r="N246" s="54"/>
      <c r="O246" s="35" t="str">
        <f>IF($N246="","A definir",VLOOKUP($I246&amp;$J246&amp;$N246,tb_aux!$N$2:$O$7,2,0))</f>
        <v>A definir</v>
      </c>
      <c r="Q246" s="12" t="s">
        <v>109</v>
      </c>
      <c r="R246" s="1" t="str">
        <f t="shared" si="3"/>
        <v/>
      </c>
      <c r="FF246" s="61"/>
    </row>
    <row r="247" spans="1:162" ht="45" x14ac:dyDescent="0.15">
      <c r="A247" s="19">
        <v>14</v>
      </c>
      <c r="B247" s="19">
        <v>5</v>
      </c>
      <c r="C247" s="19">
        <v>2</v>
      </c>
      <c r="D247" s="19"/>
      <c r="E247" s="8" t="s">
        <v>383</v>
      </c>
      <c r="F247" s="8" t="s">
        <v>404</v>
      </c>
      <c r="G247" s="20" t="s">
        <v>408</v>
      </c>
      <c r="H247" s="8" t="s">
        <v>24</v>
      </c>
      <c r="I247" s="8" t="s">
        <v>26</v>
      </c>
      <c r="J247" s="8" t="s">
        <v>25</v>
      </c>
      <c r="K247" s="39"/>
      <c r="L247" s="59" t="s">
        <v>25</v>
      </c>
      <c r="M247" s="60" t="s">
        <v>23</v>
      </c>
      <c r="N247" s="54"/>
      <c r="O247" s="35" t="str">
        <f>IF($N247="","A definir",VLOOKUP($I247&amp;$J247&amp;$N247,tb_aux!$N$2:$O$7,2,0))</f>
        <v>A definir</v>
      </c>
      <c r="Q247" s="12" t="s">
        <v>109</v>
      </c>
      <c r="R247" s="1" t="str">
        <f t="shared" si="3"/>
        <v/>
      </c>
      <c r="FF247" s="61"/>
    </row>
    <row r="248" spans="1:162" ht="45" x14ac:dyDescent="0.15">
      <c r="A248" s="19">
        <v>14</v>
      </c>
      <c r="B248" s="19">
        <v>5</v>
      </c>
      <c r="C248" s="19">
        <v>3</v>
      </c>
      <c r="D248" s="19"/>
      <c r="E248" s="8" t="s">
        <v>383</v>
      </c>
      <c r="F248" s="8" t="s">
        <v>404</v>
      </c>
      <c r="G248" s="20" t="s">
        <v>409</v>
      </c>
      <c r="H248" s="8" t="s">
        <v>24</v>
      </c>
      <c r="I248" s="8" t="s">
        <v>26</v>
      </c>
      <c r="J248" s="8" t="s">
        <v>25</v>
      </c>
      <c r="K248" s="39"/>
      <c r="L248" s="59" t="s">
        <v>25</v>
      </c>
      <c r="M248" s="60" t="s">
        <v>23</v>
      </c>
      <c r="N248" s="54"/>
      <c r="O248" s="35" t="str">
        <f>IF($N248="","A definir",VLOOKUP($I248&amp;$J248&amp;$N248,tb_aux!$N$2:$O$7,2,0))</f>
        <v>A definir</v>
      </c>
      <c r="Q248" s="12" t="s">
        <v>109</v>
      </c>
      <c r="R248" s="1" t="str">
        <f t="shared" si="3"/>
        <v/>
      </c>
      <c r="FF248" s="61"/>
    </row>
    <row r="249" spans="1:162" ht="45" x14ac:dyDescent="0.15">
      <c r="A249" s="19">
        <v>14</v>
      </c>
      <c r="B249" s="19">
        <v>5</v>
      </c>
      <c r="C249" s="19">
        <v>4</v>
      </c>
      <c r="D249" s="19"/>
      <c r="E249" s="8" t="s">
        <v>383</v>
      </c>
      <c r="F249" s="8" t="s">
        <v>404</v>
      </c>
      <c r="G249" s="20" t="s">
        <v>410</v>
      </c>
      <c r="H249" s="8" t="s">
        <v>24</v>
      </c>
      <c r="I249" s="8" t="s">
        <v>26</v>
      </c>
      <c r="J249" s="8" t="s">
        <v>25</v>
      </c>
      <c r="K249" s="39"/>
      <c r="L249" s="59" t="s">
        <v>25</v>
      </c>
      <c r="M249" s="60" t="s">
        <v>23</v>
      </c>
      <c r="N249" s="54"/>
      <c r="O249" s="35" t="str">
        <f>IF($N249="","A definir",VLOOKUP($I249&amp;$J249&amp;$N249,tb_aux!$N$2:$O$7,2,0))</f>
        <v>A definir</v>
      </c>
      <c r="Q249" s="12" t="s">
        <v>109</v>
      </c>
      <c r="R249" s="1" t="str">
        <f t="shared" si="3"/>
        <v/>
      </c>
      <c r="FF249" s="61"/>
    </row>
    <row r="250" spans="1:162" ht="45" x14ac:dyDescent="0.15">
      <c r="A250" s="19">
        <v>14</v>
      </c>
      <c r="B250" s="19">
        <v>5</v>
      </c>
      <c r="C250" s="19">
        <v>5</v>
      </c>
      <c r="D250" s="19"/>
      <c r="E250" s="8" t="s">
        <v>383</v>
      </c>
      <c r="F250" s="8" t="s">
        <v>404</v>
      </c>
      <c r="G250" s="20" t="s">
        <v>411</v>
      </c>
      <c r="H250" s="8" t="s">
        <v>24</v>
      </c>
      <c r="I250" s="8" t="s">
        <v>26</v>
      </c>
      <c r="J250" s="8" t="s">
        <v>25</v>
      </c>
      <c r="K250" s="39"/>
      <c r="L250" s="59" t="s">
        <v>25</v>
      </c>
      <c r="M250" s="60" t="s">
        <v>23</v>
      </c>
      <c r="N250" s="54"/>
      <c r="O250" s="35" t="str">
        <f>IF($N250="","A definir",VLOOKUP($I250&amp;$J250&amp;$N250,tb_aux!$N$2:$O$7,2,0))</f>
        <v>A definir</v>
      </c>
      <c r="Q250" s="12" t="s">
        <v>109</v>
      </c>
      <c r="R250" s="1" t="str">
        <f t="shared" si="3"/>
        <v/>
      </c>
      <c r="FF250" s="61"/>
    </row>
    <row r="251" spans="1:162" ht="45" x14ac:dyDescent="0.15">
      <c r="A251" s="19">
        <v>14</v>
      </c>
      <c r="B251" s="19">
        <v>5</v>
      </c>
      <c r="C251" s="19">
        <v>6</v>
      </c>
      <c r="D251" s="19"/>
      <c r="E251" s="8" t="s">
        <v>383</v>
      </c>
      <c r="F251" s="8" t="s">
        <v>404</v>
      </c>
      <c r="G251" s="20" t="s">
        <v>412</v>
      </c>
      <c r="H251" s="8" t="s">
        <v>24</v>
      </c>
      <c r="I251" s="8" t="s">
        <v>26</v>
      </c>
      <c r="J251" s="8" t="s">
        <v>25</v>
      </c>
      <c r="K251" s="39"/>
      <c r="L251" s="59" t="s">
        <v>25</v>
      </c>
      <c r="M251" s="60" t="s">
        <v>23</v>
      </c>
      <c r="N251" s="54"/>
      <c r="O251" s="35" t="str">
        <f>IF($N251="","A definir",VLOOKUP($I251&amp;$J251&amp;$N251,tb_aux!$N$2:$O$7,2,0))</f>
        <v>A definir</v>
      </c>
      <c r="Q251" s="12" t="s">
        <v>109</v>
      </c>
      <c r="R251" s="1" t="str">
        <f t="shared" si="3"/>
        <v/>
      </c>
      <c r="FF251" s="61"/>
    </row>
    <row r="252" spans="1:162" ht="45" x14ac:dyDescent="0.15">
      <c r="A252" s="19">
        <v>14</v>
      </c>
      <c r="B252" s="19">
        <v>5</v>
      </c>
      <c r="C252" s="19">
        <v>7</v>
      </c>
      <c r="D252" s="19"/>
      <c r="E252" s="8" t="s">
        <v>383</v>
      </c>
      <c r="F252" s="8" t="s">
        <v>404</v>
      </c>
      <c r="G252" s="20" t="s">
        <v>413</v>
      </c>
      <c r="H252" s="8" t="s">
        <v>24</v>
      </c>
      <c r="I252" s="8" t="s">
        <v>26</v>
      </c>
      <c r="J252" s="8" t="s">
        <v>25</v>
      </c>
      <c r="K252" s="39"/>
      <c r="L252" s="59" t="s">
        <v>25</v>
      </c>
      <c r="M252" s="60" t="s">
        <v>23</v>
      </c>
      <c r="N252" s="54"/>
      <c r="O252" s="35" t="str">
        <f>IF($N252="","A definir",VLOOKUP($I252&amp;$J252&amp;$N252,tb_aux!$N$2:$O$7,2,0))</f>
        <v>A definir</v>
      </c>
      <c r="Q252" s="12" t="s">
        <v>109</v>
      </c>
      <c r="R252" s="1" t="str">
        <f t="shared" si="3"/>
        <v/>
      </c>
      <c r="FF252" s="61"/>
    </row>
    <row r="253" spans="1:162" ht="45" x14ac:dyDescent="0.15">
      <c r="A253" s="19">
        <v>14</v>
      </c>
      <c r="B253" s="19">
        <v>5</v>
      </c>
      <c r="C253" s="19">
        <v>8</v>
      </c>
      <c r="D253" s="19"/>
      <c r="E253" s="8" t="s">
        <v>383</v>
      </c>
      <c r="F253" s="8" t="s">
        <v>404</v>
      </c>
      <c r="G253" s="20" t="s">
        <v>414</v>
      </c>
      <c r="H253" s="8" t="s">
        <v>24</v>
      </c>
      <c r="I253" s="8" t="s">
        <v>26</v>
      </c>
      <c r="J253" s="8" t="s">
        <v>25</v>
      </c>
      <c r="K253" s="39"/>
      <c r="L253" s="59" t="s">
        <v>25</v>
      </c>
      <c r="M253" s="60" t="s">
        <v>23</v>
      </c>
      <c r="N253" s="54"/>
      <c r="O253" s="35" t="str">
        <f>IF($N253="","A definir",VLOOKUP($I253&amp;$J253&amp;$N253,tb_aux!$N$2:$O$7,2,0))</f>
        <v>A definir</v>
      </c>
      <c r="Q253" s="12" t="s">
        <v>109</v>
      </c>
      <c r="R253" s="1" t="str">
        <f t="shared" si="3"/>
        <v/>
      </c>
      <c r="FF253" s="61"/>
    </row>
    <row r="254" spans="1:162" ht="45" x14ac:dyDescent="0.15">
      <c r="A254" s="19">
        <v>14</v>
      </c>
      <c r="B254" s="19">
        <v>5</v>
      </c>
      <c r="C254" s="19">
        <v>9</v>
      </c>
      <c r="D254" s="19"/>
      <c r="E254" s="8" t="s">
        <v>383</v>
      </c>
      <c r="F254" s="8" t="s">
        <v>404</v>
      </c>
      <c r="G254" s="20" t="s">
        <v>415</v>
      </c>
      <c r="H254" s="8" t="s">
        <v>24</v>
      </c>
      <c r="I254" s="8" t="s">
        <v>26</v>
      </c>
      <c r="J254" s="8" t="s">
        <v>25</v>
      </c>
      <c r="K254" s="39"/>
      <c r="L254" s="59" t="s">
        <v>25</v>
      </c>
      <c r="M254" s="60" t="s">
        <v>23</v>
      </c>
      <c r="N254" s="54"/>
      <c r="O254" s="35" t="str">
        <f>IF($N254="","A definir",VLOOKUP($I254&amp;$J254&amp;$N254,tb_aux!$N$2:$O$7,2,0))</f>
        <v>A definir</v>
      </c>
      <c r="Q254" s="12" t="s">
        <v>109</v>
      </c>
      <c r="R254" s="1" t="str">
        <f t="shared" si="3"/>
        <v/>
      </c>
      <c r="FF254" s="61"/>
    </row>
    <row r="255" spans="1:162" ht="45" x14ac:dyDescent="0.15">
      <c r="A255" s="19">
        <v>14</v>
      </c>
      <c r="B255" s="19">
        <v>5</v>
      </c>
      <c r="C255" s="19">
        <v>10</v>
      </c>
      <c r="D255" s="19"/>
      <c r="E255" s="8" t="s">
        <v>383</v>
      </c>
      <c r="F255" s="8" t="s">
        <v>404</v>
      </c>
      <c r="G255" s="20" t="s">
        <v>416</v>
      </c>
      <c r="H255" s="8" t="s">
        <v>24</v>
      </c>
      <c r="I255" s="8" t="s">
        <v>26</v>
      </c>
      <c r="J255" s="8" t="s">
        <v>25</v>
      </c>
      <c r="K255" s="39"/>
      <c r="L255" s="59" t="s">
        <v>25</v>
      </c>
      <c r="M255" s="60" t="s">
        <v>23</v>
      </c>
      <c r="N255" s="54"/>
      <c r="O255" s="35" t="str">
        <f>IF($N255="","A definir",VLOOKUP($I255&amp;$J255&amp;$N255,tb_aux!$N$2:$O$7,2,0))</f>
        <v>A definir</v>
      </c>
      <c r="Q255" s="12" t="s">
        <v>109</v>
      </c>
      <c r="R255" s="1" t="str">
        <f t="shared" si="3"/>
        <v/>
      </c>
      <c r="FF255" s="61"/>
    </row>
    <row r="256" spans="1:162" ht="45" x14ac:dyDescent="0.15">
      <c r="A256" s="19">
        <v>14</v>
      </c>
      <c r="B256" s="19">
        <v>5</v>
      </c>
      <c r="C256" s="19">
        <v>11</v>
      </c>
      <c r="D256" s="19"/>
      <c r="E256" s="8" t="s">
        <v>383</v>
      </c>
      <c r="F256" s="8" t="s">
        <v>404</v>
      </c>
      <c r="G256" s="20" t="s">
        <v>417</v>
      </c>
      <c r="H256" s="8" t="s">
        <v>24</v>
      </c>
      <c r="I256" s="8" t="s">
        <v>26</v>
      </c>
      <c r="J256" s="8" t="s">
        <v>25</v>
      </c>
      <c r="K256" s="39"/>
      <c r="L256" s="59" t="s">
        <v>25</v>
      </c>
      <c r="M256" s="60" t="s">
        <v>23</v>
      </c>
      <c r="N256" s="54"/>
      <c r="O256" s="35" t="str">
        <f>IF($N256="","A definir",VLOOKUP($I256&amp;$J256&amp;$N256,tb_aux!$N$2:$O$7,2,0))</f>
        <v>A definir</v>
      </c>
      <c r="Q256" s="12" t="s">
        <v>109</v>
      </c>
      <c r="R256" s="1" t="str">
        <f t="shared" si="3"/>
        <v/>
      </c>
      <c r="FF256" s="61"/>
    </row>
    <row r="257" spans="1:162" ht="45" x14ac:dyDescent="0.15">
      <c r="A257" s="19">
        <v>14</v>
      </c>
      <c r="B257" s="19">
        <v>5</v>
      </c>
      <c r="C257" s="19">
        <v>12</v>
      </c>
      <c r="D257" s="19"/>
      <c r="E257" s="8" t="s">
        <v>383</v>
      </c>
      <c r="F257" s="8" t="s">
        <v>404</v>
      </c>
      <c r="G257" s="20" t="s">
        <v>418</v>
      </c>
      <c r="H257" s="8" t="s">
        <v>24</v>
      </c>
      <c r="I257" s="8" t="s">
        <v>26</v>
      </c>
      <c r="J257" s="8" t="s">
        <v>25</v>
      </c>
      <c r="K257" s="39"/>
      <c r="L257" s="59" t="s">
        <v>25</v>
      </c>
      <c r="M257" s="60" t="s">
        <v>23</v>
      </c>
      <c r="N257" s="54"/>
      <c r="O257" s="35" t="str">
        <f>IF($N257="","A definir",VLOOKUP($I257&amp;$J257&amp;$N257,tb_aux!$N$2:$O$7,2,0))</f>
        <v>A definir</v>
      </c>
      <c r="Q257" s="12" t="s">
        <v>109</v>
      </c>
      <c r="R257" s="1" t="str">
        <f t="shared" si="3"/>
        <v/>
      </c>
      <c r="FF257" s="61"/>
    </row>
    <row r="258" spans="1:162" ht="45" x14ac:dyDescent="0.15">
      <c r="A258" s="19">
        <v>14</v>
      </c>
      <c r="B258" s="19">
        <v>5</v>
      </c>
      <c r="C258" s="19">
        <v>13</v>
      </c>
      <c r="D258" s="19"/>
      <c r="E258" s="8" t="s">
        <v>383</v>
      </c>
      <c r="F258" s="8" t="s">
        <v>404</v>
      </c>
      <c r="G258" s="20" t="s">
        <v>419</v>
      </c>
      <c r="H258" s="8" t="s">
        <v>24</v>
      </c>
      <c r="I258" s="8" t="s">
        <v>26</v>
      </c>
      <c r="J258" s="8" t="s">
        <v>25</v>
      </c>
      <c r="K258" s="39"/>
      <c r="L258" s="59" t="s">
        <v>25</v>
      </c>
      <c r="M258" s="60" t="s">
        <v>23</v>
      </c>
      <c r="N258" s="54"/>
      <c r="O258" s="35" t="str">
        <f>IF($N258="","A definir",VLOOKUP($I258&amp;$J258&amp;$N258,tb_aux!$N$2:$O$7,2,0))</f>
        <v>A definir</v>
      </c>
      <c r="Q258" s="12" t="s">
        <v>109</v>
      </c>
      <c r="R258" s="1" t="str">
        <f t="shared" si="3"/>
        <v/>
      </c>
      <c r="FF258" s="61"/>
    </row>
    <row r="259" spans="1:162" ht="45" x14ac:dyDescent="0.15">
      <c r="A259" s="19">
        <v>14</v>
      </c>
      <c r="B259" s="19">
        <v>5</v>
      </c>
      <c r="C259" s="19">
        <v>14</v>
      </c>
      <c r="D259" s="19"/>
      <c r="E259" s="8" t="s">
        <v>383</v>
      </c>
      <c r="F259" s="8" t="s">
        <v>404</v>
      </c>
      <c r="G259" s="20" t="s">
        <v>420</v>
      </c>
      <c r="H259" s="8" t="s">
        <v>24</v>
      </c>
      <c r="I259" s="8" t="s">
        <v>26</v>
      </c>
      <c r="J259" s="8" t="s">
        <v>25</v>
      </c>
      <c r="K259" s="39"/>
      <c r="L259" s="59" t="s">
        <v>25</v>
      </c>
      <c r="M259" s="60" t="s">
        <v>23</v>
      </c>
      <c r="N259" s="54"/>
      <c r="O259" s="35" t="str">
        <f>IF($N259="","A definir",VLOOKUP($I259&amp;$J259&amp;$N259,tb_aux!$N$2:$O$7,2,0))</f>
        <v>A definir</v>
      </c>
      <c r="Q259" s="12" t="s">
        <v>109</v>
      </c>
      <c r="R259" s="1" t="str">
        <f t="shared" si="3"/>
        <v/>
      </c>
      <c r="FF259" s="61"/>
    </row>
    <row r="260" spans="1:162" ht="45" x14ac:dyDescent="0.15">
      <c r="A260" s="19">
        <v>14</v>
      </c>
      <c r="B260" s="19">
        <v>5</v>
      </c>
      <c r="C260" s="19">
        <v>15</v>
      </c>
      <c r="D260" s="19"/>
      <c r="E260" s="8" t="s">
        <v>383</v>
      </c>
      <c r="F260" s="8" t="s">
        <v>404</v>
      </c>
      <c r="G260" s="20" t="s">
        <v>421</v>
      </c>
      <c r="H260" s="8" t="s">
        <v>24</v>
      </c>
      <c r="I260" s="8" t="s">
        <v>26</v>
      </c>
      <c r="J260" s="8" t="s">
        <v>25</v>
      </c>
      <c r="K260" s="39"/>
      <c r="L260" s="59" t="s">
        <v>25</v>
      </c>
      <c r="M260" s="60" t="s">
        <v>23</v>
      </c>
      <c r="N260" s="54"/>
      <c r="O260" s="35" t="str">
        <f>IF($N260="","A definir",VLOOKUP($I260&amp;$J260&amp;$N260,tb_aux!$N$2:$O$7,2,0))</f>
        <v>A definir</v>
      </c>
      <c r="Q260" s="12" t="s">
        <v>109</v>
      </c>
      <c r="R260" s="1" t="str">
        <f t="shared" si="3"/>
        <v/>
      </c>
      <c r="FF260" s="61"/>
    </row>
    <row r="261" spans="1:162" ht="45" x14ac:dyDescent="0.15">
      <c r="A261" s="19">
        <v>14</v>
      </c>
      <c r="B261" s="19">
        <v>5</v>
      </c>
      <c r="C261" s="19">
        <v>16</v>
      </c>
      <c r="D261" s="19"/>
      <c r="E261" s="8" t="s">
        <v>383</v>
      </c>
      <c r="F261" s="8" t="s">
        <v>404</v>
      </c>
      <c r="G261" s="20" t="s">
        <v>422</v>
      </c>
      <c r="H261" s="8" t="s">
        <v>24</v>
      </c>
      <c r="I261" s="8" t="s">
        <v>26</v>
      </c>
      <c r="J261" s="8" t="s">
        <v>25</v>
      </c>
      <c r="K261" s="39"/>
      <c r="L261" s="59" t="s">
        <v>25</v>
      </c>
      <c r="M261" s="60" t="s">
        <v>23</v>
      </c>
      <c r="N261" s="54"/>
      <c r="O261" s="35" t="str">
        <f>IF($N261="","A definir",VLOOKUP($I261&amp;$J261&amp;$N261,tb_aux!$N$2:$O$7,2,0))</f>
        <v>A definir</v>
      </c>
      <c r="Q261" s="12" t="s">
        <v>109</v>
      </c>
      <c r="R261" s="1" t="str">
        <f t="shared" si="3"/>
        <v/>
      </c>
      <c r="FF261" s="61"/>
    </row>
    <row r="262" spans="1:162" ht="45" x14ac:dyDescent="0.15">
      <c r="A262" s="19">
        <v>14</v>
      </c>
      <c r="B262" s="19">
        <v>5</v>
      </c>
      <c r="C262" s="19">
        <v>17</v>
      </c>
      <c r="D262" s="19"/>
      <c r="E262" s="8" t="s">
        <v>383</v>
      </c>
      <c r="F262" s="8" t="s">
        <v>404</v>
      </c>
      <c r="G262" s="20" t="s">
        <v>423</v>
      </c>
      <c r="H262" s="8" t="s">
        <v>24</v>
      </c>
      <c r="I262" s="8" t="s">
        <v>26</v>
      </c>
      <c r="J262" s="8" t="s">
        <v>25</v>
      </c>
      <c r="K262" s="39"/>
      <c r="L262" s="59" t="s">
        <v>25</v>
      </c>
      <c r="M262" s="60" t="s">
        <v>23</v>
      </c>
      <c r="N262" s="54"/>
      <c r="O262" s="35" t="str">
        <f>IF($N262="","A definir",VLOOKUP($I262&amp;$J262&amp;$N262,tb_aux!$N$2:$O$7,2,0))</f>
        <v>A definir</v>
      </c>
      <c r="Q262" s="12" t="s">
        <v>109</v>
      </c>
      <c r="R262" s="1" t="str">
        <f t="shared" si="3"/>
        <v/>
      </c>
      <c r="FF262" s="61"/>
    </row>
    <row r="263" spans="1:162" ht="45" x14ac:dyDescent="0.15">
      <c r="A263" s="19">
        <v>14</v>
      </c>
      <c r="B263" s="19">
        <v>5</v>
      </c>
      <c r="C263" s="19">
        <v>18</v>
      </c>
      <c r="D263" s="19"/>
      <c r="E263" s="8" t="s">
        <v>383</v>
      </c>
      <c r="F263" s="8" t="s">
        <v>404</v>
      </c>
      <c r="G263" s="20" t="s">
        <v>424</v>
      </c>
      <c r="H263" s="8" t="s">
        <v>24</v>
      </c>
      <c r="I263" s="8" t="s">
        <v>26</v>
      </c>
      <c r="J263" s="8" t="s">
        <v>25</v>
      </c>
      <c r="K263" s="39"/>
      <c r="L263" s="59" t="s">
        <v>25</v>
      </c>
      <c r="M263" s="60" t="s">
        <v>23</v>
      </c>
      <c r="N263" s="54"/>
      <c r="O263" s="35" t="str">
        <f>IF($N263="","A definir",VLOOKUP($I263&amp;$J263&amp;$N263,tb_aux!$N$2:$O$7,2,0))</f>
        <v>A definir</v>
      </c>
      <c r="Q263" s="12" t="s">
        <v>109</v>
      </c>
      <c r="R263" s="1" t="str">
        <f t="shared" ref="R263:R326" si="4">IF(AND(Q264="sub item",Q263="item"),"fórmula","")</f>
        <v/>
      </c>
      <c r="FF263" s="61"/>
    </row>
    <row r="264" spans="1:162" ht="45" x14ac:dyDescent="0.15">
      <c r="A264" s="19">
        <v>14</v>
      </c>
      <c r="B264" s="19">
        <v>5</v>
      </c>
      <c r="C264" s="19">
        <v>19</v>
      </c>
      <c r="D264" s="19"/>
      <c r="E264" s="8" t="s">
        <v>383</v>
      </c>
      <c r="F264" s="8" t="s">
        <v>404</v>
      </c>
      <c r="G264" s="20" t="s">
        <v>425</v>
      </c>
      <c r="H264" s="8" t="s">
        <v>24</v>
      </c>
      <c r="I264" s="8" t="s">
        <v>26</v>
      </c>
      <c r="J264" s="8" t="s">
        <v>25</v>
      </c>
      <c r="K264" s="39"/>
      <c r="L264" s="59" t="s">
        <v>25</v>
      </c>
      <c r="M264" s="60" t="s">
        <v>23</v>
      </c>
      <c r="N264" s="54"/>
      <c r="O264" s="35" t="str">
        <f>IF($N264="","A definir",VLOOKUP($I264&amp;$J264&amp;$N264,tb_aux!$N$2:$O$7,2,0))</f>
        <v>A definir</v>
      </c>
      <c r="Q264" s="12" t="s">
        <v>109</v>
      </c>
      <c r="R264" s="1" t="str">
        <f t="shared" si="4"/>
        <v/>
      </c>
      <c r="FF264" s="61"/>
    </row>
    <row r="265" spans="1:162" ht="45" x14ac:dyDescent="0.15">
      <c r="A265" s="19">
        <v>14</v>
      </c>
      <c r="B265" s="19">
        <v>5</v>
      </c>
      <c r="C265" s="19">
        <v>20</v>
      </c>
      <c r="D265" s="19"/>
      <c r="E265" s="8" t="s">
        <v>383</v>
      </c>
      <c r="F265" s="8" t="s">
        <v>404</v>
      </c>
      <c r="G265" s="20" t="s">
        <v>426</v>
      </c>
      <c r="H265" s="8" t="s">
        <v>24</v>
      </c>
      <c r="I265" s="8" t="s">
        <v>26</v>
      </c>
      <c r="J265" s="8" t="s">
        <v>25</v>
      </c>
      <c r="K265" s="39"/>
      <c r="L265" s="59" t="s">
        <v>25</v>
      </c>
      <c r="M265" s="60" t="s">
        <v>23</v>
      </c>
      <c r="N265" s="54"/>
      <c r="O265" s="35" t="str">
        <f>IF($N265="","A definir",VLOOKUP($I265&amp;$J265&amp;$N265,tb_aux!$N$2:$O$7,2,0))</f>
        <v>A definir</v>
      </c>
      <c r="Q265" s="12" t="s">
        <v>109</v>
      </c>
      <c r="R265" s="1" t="str">
        <f t="shared" si="4"/>
        <v/>
      </c>
      <c r="FF265" s="61"/>
    </row>
    <row r="266" spans="1:162" ht="45" x14ac:dyDescent="0.15">
      <c r="A266" s="19">
        <v>14</v>
      </c>
      <c r="B266" s="19">
        <v>5</v>
      </c>
      <c r="C266" s="19">
        <v>21</v>
      </c>
      <c r="D266" s="19"/>
      <c r="E266" s="8" t="s">
        <v>383</v>
      </c>
      <c r="F266" s="8" t="s">
        <v>404</v>
      </c>
      <c r="G266" s="20" t="s">
        <v>427</v>
      </c>
      <c r="H266" s="8" t="s">
        <v>24</v>
      </c>
      <c r="I266" s="8" t="s">
        <v>26</v>
      </c>
      <c r="J266" s="8" t="s">
        <v>25</v>
      </c>
      <c r="K266" s="39"/>
      <c r="L266" s="59" t="s">
        <v>25</v>
      </c>
      <c r="M266" s="60" t="s">
        <v>23</v>
      </c>
      <c r="N266" s="54"/>
      <c r="O266" s="35" t="str">
        <f>IF($N266="","A definir",VLOOKUP($I266&amp;$J266&amp;$N266,tb_aux!$N$2:$O$7,2,0))</f>
        <v>A definir</v>
      </c>
      <c r="Q266" s="12" t="s">
        <v>109</v>
      </c>
      <c r="R266" s="1" t="str">
        <f t="shared" si="4"/>
        <v/>
      </c>
      <c r="FF266" s="61"/>
    </row>
    <row r="267" spans="1:162" ht="45" x14ac:dyDescent="0.15">
      <c r="A267" s="19">
        <v>14</v>
      </c>
      <c r="B267" s="19">
        <v>5</v>
      </c>
      <c r="C267" s="19">
        <v>22</v>
      </c>
      <c r="D267" s="19"/>
      <c r="E267" s="8" t="s">
        <v>383</v>
      </c>
      <c r="F267" s="8" t="s">
        <v>404</v>
      </c>
      <c r="G267" s="20" t="s">
        <v>428</v>
      </c>
      <c r="H267" s="8" t="s">
        <v>32</v>
      </c>
      <c r="I267" s="8" t="s">
        <v>18</v>
      </c>
      <c r="J267" s="8" t="s">
        <v>27</v>
      </c>
      <c r="K267" s="39"/>
      <c r="L267" s="59" t="s">
        <v>25</v>
      </c>
      <c r="M267" s="60" t="s">
        <v>23</v>
      </c>
      <c r="N267" s="43" t="s">
        <v>28</v>
      </c>
      <c r="O267" s="35" t="str">
        <f>IF($N267="","A definir",VLOOKUP($I267&amp;$J267&amp;$N267,tb_aux!$N$2:$O$7,2,0))</f>
        <v>-</v>
      </c>
      <c r="Q267" s="12" t="s">
        <v>109</v>
      </c>
      <c r="R267" s="1" t="str">
        <f t="shared" si="4"/>
        <v/>
      </c>
      <c r="FF267" s="61"/>
    </row>
    <row r="268" spans="1:162" ht="45" x14ac:dyDescent="0.15">
      <c r="A268" s="19">
        <v>14</v>
      </c>
      <c r="B268" s="19">
        <v>5</v>
      </c>
      <c r="C268" s="19">
        <v>23</v>
      </c>
      <c r="D268" s="19"/>
      <c r="E268" s="8" t="s">
        <v>383</v>
      </c>
      <c r="F268" s="8" t="s">
        <v>404</v>
      </c>
      <c r="G268" s="20" t="s">
        <v>429</v>
      </c>
      <c r="H268" s="8" t="s">
        <v>32</v>
      </c>
      <c r="I268" s="8" t="s">
        <v>18</v>
      </c>
      <c r="J268" s="8" t="s">
        <v>27</v>
      </c>
      <c r="K268" s="39"/>
      <c r="L268" s="59" t="s">
        <v>25</v>
      </c>
      <c r="M268" s="60" t="s">
        <v>23</v>
      </c>
      <c r="N268" s="43" t="s">
        <v>28</v>
      </c>
      <c r="O268" s="35" t="str">
        <f>IF($N268="","A definir",VLOOKUP($I268&amp;$J268&amp;$N268,tb_aux!$N$2:$O$7,2,0))</f>
        <v>-</v>
      </c>
      <c r="Q268" s="12" t="s">
        <v>109</v>
      </c>
      <c r="R268" s="1" t="str">
        <f t="shared" si="4"/>
        <v/>
      </c>
      <c r="FF268" s="61"/>
    </row>
    <row r="269" spans="1:162" ht="45" x14ac:dyDescent="0.15">
      <c r="A269" s="19">
        <v>14</v>
      </c>
      <c r="B269" s="19">
        <v>6</v>
      </c>
      <c r="C269" s="19"/>
      <c r="D269" s="19"/>
      <c r="E269" s="8" t="s">
        <v>383</v>
      </c>
      <c r="F269" s="8" t="s">
        <v>118</v>
      </c>
      <c r="G269" s="8" t="s">
        <v>430</v>
      </c>
      <c r="H269" s="8" t="s">
        <v>24</v>
      </c>
      <c r="I269" s="8" t="s">
        <v>18</v>
      </c>
      <c r="J269" s="8" t="s">
        <v>25</v>
      </c>
      <c r="K269" s="39"/>
      <c r="L269" s="59" t="s">
        <v>25</v>
      </c>
      <c r="M269" s="60" t="s">
        <v>23</v>
      </c>
      <c r="N269" s="54"/>
      <c r="O269" s="35" t="str">
        <f>IF($N269="","A definir",VLOOKUP($I269&amp;$J269&amp;$N269,tb_aux!$N$2:$O$7,2,0))</f>
        <v>A definir</v>
      </c>
      <c r="Q269" s="12" t="s">
        <v>60</v>
      </c>
      <c r="R269" s="1" t="str">
        <f t="shared" si="4"/>
        <v/>
      </c>
      <c r="FF269" s="61"/>
    </row>
    <row r="270" spans="1:162" ht="56.25" x14ac:dyDescent="0.15">
      <c r="A270" s="19">
        <v>14</v>
      </c>
      <c r="B270" s="19">
        <v>7</v>
      </c>
      <c r="C270" s="19"/>
      <c r="D270" s="19"/>
      <c r="E270" s="8" t="s">
        <v>383</v>
      </c>
      <c r="F270" s="8" t="s">
        <v>431</v>
      </c>
      <c r="G270" s="8" t="s">
        <v>432</v>
      </c>
      <c r="H270" s="8" t="s">
        <v>24</v>
      </c>
      <c r="I270" s="8" t="s">
        <v>18</v>
      </c>
      <c r="J270" s="8" t="s">
        <v>27</v>
      </c>
      <c r="K270" s="39"/>
      <c r="L270" s="59" t="s">
        <v>25</v>
      </c>
      <c r="M270" s="60" t="s">
        <v>23</v>
      </c>
      <c r="N270" s="43" t="s">
        <v>28</v>
      </c>
      <c r="O270" s="35" t="str">
        <f>IF($N270="","A definir",VLOOKUP($I270&amp;$J270&amp;$N270,tb_aux!$N$2:$O$7,2,0))</f>
        <v>-</v>
      </c>
      <c r="Q270" s="12" t="s">
        <v>60</v>
      </c>
      <c r="R270" s="1" t="str">
        <f t="shared" si="4"/>
        <v/>
      </c>
      <c r="FF270" s="61"/>
    </row>
    <row r="271" spans="1:162" ht="95.45" customHeight="1" x14ac:dyDescent="0.15">
      <c r="A271" s="19">
        <v>14</v>
      </c>
      <c r="B271" s="19">
        <v>8</v>
      </c>
      <c r="C271" s="19"/>
      <c r="D271" s="19"/>
      <c r="E271" s="8" t="s">
        <v>383</v>
      </c>
      <c r="F271" s="8" t="s">
        <v>431</v>
      </c>
      <c r="G271" s="8" t="s">
        <v>433</v>
      </c>
      <c r="H271" s="8" t="s">
        <v>24</v>
      </c>
      <c r="I271" s="8" t="s">
        <v>18</v>
      </c>
      <c r="J271" s="8" t="s">
        <v>25</v>
      </c>
      <c r="K271" s="39" t="s">
        <v>434</v>
      </c>
      <c r="L271" s="59" t="s">
        <v>25</v>
      </c>
      <c r="M271" s="60" t="s">
        <v>23</v>
      </c>
      <c r="N271" s="44" t="s">
        <v>113</v>
      </c>
      <c r="O271" s="36"/>
      <c r="Q271" s="12" t="s">
        <v>60</v>
      </c>
      <c r="R271" s="1" t="str">
        <f t="shared" si="4"/>
        <v>fórmula</v>
      </c>
      <c r="FF271" s="61"/>
    </row>
    <row r="272" spans="1:162" ht="22.5" x14ac:dyDescent="0.15">
      <c r="A272" s="19">
        <v>14</v>
      </c>
      <c r="B272" s="19">
        <v>8</v>
      </c>
      <c r="C272" s="19">
        <v>1</v>
      </c>
      <c r="D272" s="19"/>
      <c r="E272" s="8" t="s">
        <v>383</v>
      </c>
      <c r="F272" s="8" t="s">
        <v>431</v>
      </c>
      <c r="G272" s="20" t="s">
        <v>435</v>
      </c>
      <c r="H272" s="8" t="s">
        <v>24</v>
      </c>
      <c r="I272" s="8" t="s">
        <v>18</v>
      </c>
      <c r="J272" s="8" t="s">
        <v>25</v>
      </c>
      <c r="K272" s="39"/>
      <c r="L272" s="59" t="s">
        <v>25</v>
      </c>
      <c r="M272" s="60" t="s">
        <v>23</v>
      </c>
      <c r="N272" s="54"/>
      <c r="O272" s="35" t="str">
        <f>IF($N272="","A definir",VLOOKUP($I272&amp;$J272&amp;$N272,tb_aux!$N$2:$O$7,2,0))</f>
        <v>A definir</v>
      </c>
      <c r="Q272" s="12" t="s">
        <v>109</v>
      </c>
      <c r="R272" s="1" t="str">
        <f t="shared" si="4"/>
        <v/>
      </c>
      <c r="FF272" s="61"/>
    </row>
    <row r="273" spans="1:162" ht="33.75" x14ac:dyDescent="0.15">
      <c r="A273" s="19">
        <v>14</v>
      </c>
      <c r="B273" s="19">
        <v>8</v>
      </c>
      <c r="C273" s="19">
        <v>2</v>
      </c>
      <c r="D273" s="19"/>
      <c r="E273" s="8" t="s">
        <v>383</v>
      </c>
      <c r="F273" s="8" t="s">
        <v>431</v>
      </c>
      <c r="G273" s="20" t="s">
        <v>436</v>
      </c>
      <c r="H273" s="8" t="s">
        <v>24</v>
      </c>
      <c r="I273" s="8" t="s">
        <v>18</v>
      </c>
      <c r="J273" s="8" t="s">
        <v>25</v>
      </c>
      <c r="K273" s="39"/>
      <c r="L273" s="59" t="s">
        <v>25</v>
      </c>
      <c r="M273" s="60" t="s">
        <v>23</v>
      </c>
      <c r="N273" s="54"/>
      <c r="O273" s="35" t="str">
        <f>IF($N273="","A definir",VLOOKUP($I273&amp;$J273&amp;$N273,tb_aux!$N$2:$O$7,2,0))</f>
        <v>A definir</v>
      </c>
      <c r="Q273" s="12" t="s">
        <v>109</v>
      </c>
      <c r="R273" s="1" t="str">
        <f t="shared" si="4"/>
        <v/>
      </c>
      <c r="FF273" s="61"/>
    </row>
    <row r="274" spans="1:162" ht="45" x14ac:dyDescent="0.15">
      <c r="A274" s="19">
        <v>14</v>
      </c>
      <c r="B274" s="19">
        <v>9</v>
      </c>
      <c r="C274" s="19"/>
      <c r="D274" s="19"/>
      <c r="E274" s="8" t="s">
        <v>383</v>
      </c>
      <c r="F274" s="8" t="s">
        <v>437</v>
      </c>
      <c r="G274" s="8" t="s">
        <v>438</v>
      </c>
      <c r="H274" s="8" t="s">
        <v>24</v>
      </c>
      <c r="I274" s="8" t="s">
        <v>26</v>
      </c>
      <c r="J274" s="8" t="s">
        <v>25</v>
      </c>
      <c r="K274" s="39"/>
      <c r="L274" s="59" t="s">
        <v>25</v>
      </c>
      <c r="M274" s="60" t="s">
        <v>23</v>
      </c>
      <c r="N274" s="54"/>
      <c r="O274" s="35" t="str">
        <f>IF($N274="","A definir",VLOOKUP($I274&amp;$J274&amp;$N274,tb_aux!$N$2:$O$7,2,0))</f>
        <v>A definir</v>
      </c>
      <c r="Q274" s="12" t="s">
        <v>60</v>
      </c>
      <c r="R274" s="1" t="str">
        <f t="shared" si="4"/>
        <v/>
      </c>
      <c r="FF274" s="61"/>
    </row>
    <row r="275" spans="1:162" ht="45" x14ac:dyDescent="0.15">
      <c r="A275" s="19">
        <v>14</v>
      </c>
      <c r="B275" s="19">
        <v>10</v>
      </c>
      <c r="C275" s="19"/>
      <c r="D275" s="19"/>
      <c r="E275" s="8" t="s">
        <v>383</v>
      </c>
      <c r="F275" s="8" t="s">
        <v>437</v>
      </c>
      <c r="G275" s="8" t="s">
        <v>439</v>
      </c>
      <c r="H275" s="8" t="s">
        <v>24</v>
      </c>
      <c r="I275" s="8" t="s">
        <v>18</v>
      </c>
      <c r="J275" s="8" t="s">
        <v>27</v>
      </c>
      <c r="K275" s="39"/>
      <c r="L275" s="57" t="s">
        <v>25</v>
      </c>
      <c r="M275" s="58" t="s">
        <v>31</v>
      </c>
      <c r="N275" s="43" t="s">
        <v>28</v>
      </c>
      <c r="O275" s="35" t="str">
        <f>IF($N275="","A definir",VLOOKUP($I275&amp;$J275&amp;$N275,tb_aux!$N$2:$O$7,2,0))</f>
        <v>-</v>
      </c>
      <c r="Q275" s="12" t="s">
        <v>60</v>
      </c>
      <c r="R275" s="1" t="str">
        <f t="shared" si="4"/>
        <v/>
      </c>
      <c r="FF275" s="61"/>
    </row>
    <row r="276" spans="1:162" ht="33.75" x14ac:dyDescent="0.15">
      <c r="A276" s="19">
        <v>14</v>
      </c>
      <c r="B276" s="19">
        <v>11</v>
      </c>
      <c r="C276" s="19"/>
      <c r="D276" s="19"/>
      <c r="E276" s="8" t="s">
        <v>383</v>
      </c>
      <c r="F276" s="8" t="s">
        <v>190</v>
      </c>
      <c r="G276" s="20" t="s">
        <v>440</v>
      </c>
      <c r="H276" s="8" t="s">
        <v>24</v>
      </c>
      <c r="I276" s="8" t="s">
        <v>18</v>
      </c>
      <c r="J276" s="8" t="s">
        <v>27</v>
      </c>
      <c r="K276" s="39"/>
      <c r="L276" s="59" t="s">
        <v>25</v>
      </c>
      <c r="M276" s="60" t="s">
        <v>23</v>
      </c>
      <c r="N276" s="43" t="s">
        <v>28</v>
      </c>
      <c r="O276" s="35" t="str">
        <f>IF($N276="","A definir",VLOOKUP($I276&amp;$J276&amp;$N276,tb_aux!$N$2:$O$7,2,0))</f>
        <v>-</v>
      </c>
      <c r="Q276" s="12" t="s">
        <v>60</v>
      </c>
      <c r="R276" s="1" t="str">
        <f t="shared" si="4"/>
        <v/>
      </c>
      <c r="FF276" s="61"/>
    </row>
    <row r="277" spans="1:162" ht="33.75" x14ac:dyDescent="0.15">
      <c r="A277" s="19">
        <v>14</v>
      </c>
      <c r="B277" s="19">
        <v>12</v>
      </c>
      <c r="C277" s="19"/>
      <c r="D277" s="19"/>
      <c r="E277" s="8" t="s">
        <v>383</v>
      </c>
      <c r="F277" s="8" t="s">
        <v>190</v>
      </c>
      <c r="G277" s="8" t="s">
        <v>441</v>
      </c>
      <c r="H277" s="8" t="s">
        <v>24</v>
      </c>
      <c r="I277" s="8" t="s">
        <v>26</v>
      </c>
      <c r="J277" s="8" t="s">
        <v>25</v>
      </c>
      <c r="K277" s="39"/>
      <c r="L277" s="59" t="s">
        <v>25</v>
      </c>
      <c r="M277" s="60" t="s">
        <v>23</v>
      </c>
      <c r="N277" s="54"/>
      <c r="O277" s="35" t="str">
        <f>IF($N277="","A definir",VLOOKUP($I277&amp;$J277&amp;$N277,tb_aux!$N$2:$O$7,2,0))</f>
        <v>A definir</v>
      </c>
      <c r="Q277" s="12" t="s">
        <v>60</v>
      </c>
      <c r="R277" s="1" t="str">
        <f t="shared" si="4"/>
        <v/>
      </c>
      <c r="FF277" s="61"/>
    </row>
    <row r="278" spans="1:162" ht="67.5" x14ac:dyDescent="0.15">
      <c r="A278" s="19">
        <v>14</v>
      </c>
      <c r="B278" s="19">
        <v>13</v>
      </c>
      <c r="C278" s="19"/>
      <c r="D278" s="19"/>
      <c r="E278" s="8" t="s">
        <v>383</v>
      </c>
      <c r="F278" s="8" t="s">
        <v>442</v>
      </c>
      <c r="G278" s="8" t="s">
        <v>443</v>
      </c>
      <c r="H278" s="8" t="s">
        <v>24</v>
      </c>
      <c r="I278" s="8" t="s">
        <v>18</v>
      </c>
      <c r="J278" s="8" t="s">
        <v>25</v>
      </c>
      <c r="K278" s="39" t="s">
        <v>444</v>
      </c>
      <c r="L278" s="59" t="s">
        <v>25</v>
      </c>
      <c r="M278" s="60" t="s">
        <v>23</v>
      </c>
      <c r="N278" s="54"/>
      <c r="O278" s="35" t="str">
        <f>IF($N278="","A definir",VLOOKUP($I278&amp;$J278&amp;$N278,tb_aux!$N$2:$O$7,2,0))</f>
        <v>A definir</v>
      </c>
      <c r="Q278" s="12" t="s">
        <v>60</v>
      </c>
      <c r="R278" s="1" t="str">
        <f t="shared" si="4"/>
        <v/>
      </c>
      <c r="FF278" s="61"/>
    </row>
    <row r="279" spans="1:162" ht="33.75" x14ac:dyDescent="0.15">
      <c r="A279" s="19">
        <v>14</v>
      </c>
      <c r="B279" s="19">
        <v>14</v>
      </c>
      <c r="C279" s="19"/>
      <c r="D279" s="19"/>
      <c r="E279" s="8" t="s">
        <v>383</v>
      </c>
      <c r="F279" s="8" t="s">
        <v>72</v>
      </c>
      <c r="G279" s="8" t="s">
        <v>445</v>
      </c>
      <c r="H279" s="8" t="s">
        <v>24</v>
      </c>
      <c r="I279" s="8" t="s">
        <v>26</v>
      </c>
      <c r="J279" s="8" t="s">
        <v>25</v>
      </c>
      <c r="K279" s="39" t="s">
        <v>446</v>
      </c>
      <c r="L279" s="59" t="s">
        <v>25</v>
      </c>
      <c r="M279" s="60" t="s">
        <v>23</v>
      </c>
      <c r="N279" s="54"/>
      <c r="O279" s="35" t="str">
        <f>IF($N279="","A definir",VLOOKUP($I279&amp;$J279&amp;$N279,tb_aux!$N$2:$O$7,2,0))</f>
        <v>A definir</v>
      </c>
      <c r="Q279" s="12" t="s">
        <v>60</v>
      </c>
      <c r="R279" s="1" t="str">
        <f t="shared" si="4"/>
        <v/>
      </c>
      <c r="FF279" s="61"/>
    </row>
    <row r="280" spans="1:162" ht="33.75" x14ac:dyDescent="0.15">
      <c r="A280" s="19">
        <v>14</v>
      </c>
      <c r="B280" s="19">
        <v>15</v>
      </c>
      <c r="C280" s="19"/>
      <c r="D280" s="19"/>
      <c r="E280" s="8" t="s">
        <v>383</v>
      </c>
      <c r="F280" s="8" t="s">
        <v>447</v>
      </c>
      <c r="G280" s="8" t="s">
        <v>448</v>
      </c>
      <c r="H280" s="8" t="s">
        <v>24</v>
      </c>
      <c r="I280" s="8" t="s">
        <v>18</v>
      </c>
      <c r="J280" s="8" t="s">
        <v>25</v>
      </c>
      <c r="K280" s="39"/>
      <c r="L280" s="57" t="s">
        <v>25</v>
      </c>
      <c r="M280" s="58" t="s">
        <v>31</v>
      </c>
      <c r="N280" s="54"/>
      <c r="O280" s="35" t="str">
        <f>IF($N280="","A definir",VLOOKUP($I280&amp;$J280&amp;$N280,tb_aux!$N$2:$O$7,2,0))</f>
        <v>A definir</v>
      </c>
      <c r="Q280" s="12" t="s">
        <v>60</v>
      </c>
      <c r="R280" s="1" t="str">
        <f t="shared" si="4"/>
        <v/>
      </c>
      <c r="FF280" s="61"/>
    </row>
    <row r="281" spans="1:162" ht="33.75" x14ac:dyDescent="0.15">
      <c r="A281" s="19">
        <v>14</v>
      </c>
      <c r="B281" s="19">
        <v>16</v>
      </c>
      <c r="C281" s="19"/>
      <c r="D281" s="19"/>
      <c r="E281" s="8" t="s">
        <v>383</v>
      </c>
      <c r="F281" s="8" t="s">
        <v>447</v>
      </c>
      <c r="G281" s="8" t="s">
        <v>449</v>
      </c>
      <c r="H281" s="8" t="s">
        <v>24</v>
      </c>
      <c r="I281" s="8" t="s">
        <v>18</v>
      </c>
      <c r="J281" s="8" t="s">
        <v>27</v>
      </c>
      <c r="K281" s="39"/>
      <c r="L281" s="57" t="s">
        <v>25</v>
      </c>
      <c r="M281" s="58" t="s">
        <v>31</v>
      </c>
      <c r="N281" s="43" t="s">
        <v>28</v>
      </c>
      <c r="O281" s="35" t="str">
        <f>IF($N281="","A definir",VLOOKUP($I281&amp;$J281&amp;$N281,tb_aux!$N$2:$O$7,2,0))</f>
        <v>-</v>
      </c>
      <c r="Q281" s="12" t="s">
        <v>60</v>
      </c>
      <c r="R281" s="1" t="str">
        <f t="shared" si="4"/>
        <v/>
      </c>
      <c r="FF281" s="61"/>
    </row>
    <row r="282" spans="1:162" ht="56.25" x14ac:dyDescent="0.15">
      <c r="A282" s="19">
        <v>15</v>
      </c>
      <c r="B282" s="19">
        <v>17</v>
      </c>
      <c r="C282" s="19"/>
      <c r="D282" s="19"/>
      <c r="E282" s="8" t="s">
        <v>450</v>
      </c>
      <c r="F282" s="8" t="s">
        <v>451</v>
      </c>
      <c r="G282" s="8" t="s">
        <v>452</v>
      </c>
      <c r="H282" s="8" t="s">
        <v>24</v>
      </c>
      <c r="I282" s="8" t="s">
        <v>26</v>
      </c>
      <c r="J282" s="8" t="s">
        <v>25</v>
      </c>
      <c r="K282" s="39"/>
      <c r="L282" s="57" t="s">
        <v>25</v>
      </c>
      <c r="M282" s="58" t="s">
        <v>23</v>
      </c>
      <c r="N282" s="54"/>
      <c r="O282" s="35" t="str">
        <f>IF($N282="","A definir",VLOOKUP($I282&amp;$J282&amp;$N282,tb_aux!$N$2:$O$7,2,0))</f>
        <v>A definir</v>
      </c>
      <c r="Q282" s="12" t="s">
        <v>60</v>
      </c>
      <c r="R282" s="1" t="str">
        <f t="shared" si="4"/>
        <v/>
      </c>
      <c r="FF282" s="61"/>
    </row>
    <row r="283" spans="1:162" ht="101.25" x14ac:dyDescent="0.15">
      <c r="A283" s="19">
        <v>15</v>
      </c>
      <c r="B283" s="19">
        <v>18</v>
      </c>
      <c r="C283" s="19"/>
      <c r="D283" s="19"/>
      <c r="E283" s="8" t="s">
        <v>450</v>
      </c>
      <c r="F283" s="8" t="s">
        <v>453</v>
      </c>
      <c r="G283" s="8" t="s">
        <v>454</v>
      </c>
      <c r="H283" s="8" t="s">
        <v>24</v>
      </c>
      <c r="I283" s="8" t="s">
        <v>26</v>
      </c>
      <c r="J283" s="8" t="s">
        <v>25</v>
      </c>
      <c r="K283" s="39" t="s">
        <v>455</v>
      </c>
      <c r="L283" s="57" t="s">
        <v>25</v>
      </c>
      <c r="M283" s="58" t="s">
        <v>23</v>
      </c>
      <c r="N283" s="44" t="s">
        <v>113</v>
      </c>
      <c r="O283" s="36"/>
      <c r="Q283" s="12" t="s">
        <v>60</v>
      </c>
      <c r="R283" s="1" t="str">
        <f t="shared" si="4"/>
        <v>fórmula</v>
      </c>
      <c r="FF283" s="61"/>
    </row>
    <row r="284" spans="1:162" ht="56.25" x14ac:dyDescent="0.15">
      <c r="A284" s="19">
        <v>15</v>
      </c>
      <c r="B284" s="19">
        <v>18</v>
      </c>
      <c r="C284" s="19">
        <v>1</v>
      </c>
      <c r="D284" s="19"/>
      <c r="E284" s="8" t="s">
        <v>450</v>
      </c>
      <c r="F284" s="8" t="s">
        <v>453</v>
      </c>
      <c r="G284" s="20" t="s">
        <v>456</v>
      </c>
      <c r="H284" s="8" t="s">
        <v>24</v>
      </c>
      <c r="I284" s="8" t="s">
        <v>18</v>
      </c>
      <c r="J284" s="8" t="s">
        <v>25</v>
      </c>
      <c r="K284" s="39"/>
      <c r="L284" s="57" t="s">
        <v>25</v>
      </c>
      <c r="M284" s="58" t="s">
        <v>23</v>
      </c>
      <c r="N284" s="54"/>
      <c r="O284" s="35" t="str">
        <f>IF($N284="","A definir",VLOOKUP($I284&amp;$J284&amp;$N284,tb_aux!$N$2:$O$7,2,0))</f>
        <v>A definir</v>
      </c>
      <c r="Q284" s="12" t="s">
        <v>109</v>
      </c>
      <c r="R284" s="1" t="str">
        <f t="shared" si="4"/>
        <v/>
      </c>
      <c r="FF284" s="61"/>
    </row>
    <row r="285" spans="1:162" ht="56.25" x14ac:dyDescent="0.15">
      <c r="A285" s="19">
        <v>15</v>
      </c>
      <c r="B285" s="19">
        <v>18</v>
      </c>
      <c r="C285" s="19">
        <v>2</v>
      </c>
      <c r="D285" s="19"/>
      <c r="E285" s="8" t="s">
        <v>450</v>
      </c>
      <c r="F285" s="8" t="s">
        <v>453</v>
      </c>
      <c r="G285" s="20" t="s">
        <v>457</v>
      </c>
      <c r="H285" s="8" t="s">
        <v>24</v>
      </c>
      <c r="I285" s="8" t="s">
        <v>18</v>
      </c>
      <c r="J285" s="8" t="s">
        <v>25</v>
      </c>
      <c r="K285" s="39"/>
      <c r="L285" s="57" t="s">
        <v>25</v>
      </c>
      <c r="M285" s="58" t="s">
        <v>23</v>
      </c>
      <c r="N285" s="54"/>
      <c r="O285" s="35" t="str">
        <f>IF($N285="","A definir",VLOOKUP($I285&amp;$J285&amp;$N285,tb_aux!$N$2:$O$7,2,0))</f>
        <v>A definir</v>
      </c>
      <c r="Q285" s="12" t="s">
        <v>109</v>
      </c>
      <c r="R285" s="1" t="str">
        <f t="shared" si="4"/>
        <v/>
      </c>
      <c r="FF285" s="61"/>
    </row>
    <row r="286" spans="1:162" ht="56.25" x14ac:dyDescent="0.15">
      <c r="A286" s="19">
        <v>15</v>
      </c>
      <c r="B286" s="19">
        <v>18</v>
      </c>
      <c r="C286" s="19">
        <v>3</v>
      </c>
      <c r="D286" s="19"/>
      <c r="E286" s="8" t="s">
        <v>450</v>
      </c>
      <c r="F286" s="8" t="s">
        <v>453</v>
      </c>
      <c r="G286" s="20" t="s">
        <v>458</v>
      </c>
      <c r="H286" s="8" t="s">
        <v>24</v>
      </c>
      <c r="I286" s="8" t="s">
        <v>18</v>
      </c>
      <c r="J286" s="8" t="s">
        <v>25</v>
      </c>
      <c r="K286" s="39"/>
      <c r="L286" s="59" t="s">
        <v>25</v>
      </c>
      <c r="M286" s="60" t="s">
        <v>23</v>
      </c>
      <c r="N286" s="54"/>
      <c r="O286" s="35" t="str">
        <f>IF($N286="","A definir",VLOOKUP($I286&amp;$J286&amp;$N286,tb_aux!$N$2:$O$7,2,0))</f>
        <v>A definir</v>
      </c>
      <c r="Q286" s="12" t="s">
        <v>109</v>
      </c>
      <c r="R286" s="1" t="str">
        <f t="shared" si="4"/>
        <v/>
      </c>
      <c r="FF286" s="61"/>
    </row>
    <row r="287" spans="1:162" ht="56.25" x14ac:dyDescent="0.15">
      <c r="A287" s="19">
        <v>15</v>
      </c>
      <c r="B287" s="19">
        <v>18</v>
      </c>
      <c r="C287" s="19">
        <v>4</v>
      </c>
      <c r="D287" s="19"/>
      <c r="E287" s="8" t="s">
        <v>450</v>
      </c>
      <c r="F287" s="8" t="s">
        <v>453</v>
      </c>
      <c r="G287" s="20" t="s">
        <v>459</v>
      </c>
      <c r="H287" s="8" t="s">
        <v>24</v>
      </c>
      <c r="I287" s="8" t="s">
        <v>18</v>
      </c>
      <c r="J287" s="8" t="s">
        <v>25</v>
      </c>
      <c r="K287" s="39"/>
      <c r="L287" s="59" t="s">
        <v>25</v>
      </c>
      <c r="M287" s="60" t="s">
        <v>23</v>
      </c>
      <c r="N287" s="54"/>
      <c r="O287" s="35" t="str">
        <f>IF($N287="","A definir",VLOOKUP($I287&amp;$J287&amp;$N287,tb_aux!$N$2:$O$7,2,0))</f>
        <v>A definir</v>
      </c>
      <c r="Q287" s="12" t="s">
        <v>109</v>
      </c>
      <c r="R287" s="1" t="str">
        <f t="shared" si="4"/>
        <v/>
      </c>
      <c r="FF287" s="61"/>
    </row>
    <row r="288" spans="1:162" ht="56.25" x14ac:dyDescent="0.15">
      <c r="A288" s="19">
        <v>15</v>
      </c>
      <c r="B288" s="19">
        <v>18</v>
      </c>
      <c r="C288" s="19">
        <v>5</v>
      </c>
      <c r="D288" s="19"/>
      <c r="E288" s="8" t="s">
        <v>450</v>
      </c>
      <c r="F288" s="8" t="s">
        <v>453</v>
      </c>
      <c r="G288" s="20" t="s">
        <v>460</v>
      </c>
      <c r="H288" s="8" t="s">
        <v>24</v>
      </c>
      <c r="I288" s="8" t="s">
        <v>18</v>
      </c>
      <c r="J288" s="8" t="s">
        <v>25</v>
      </c>
      <c r="K288" s="39"/>
      <c r="L288" s="59" t="s">
        <v>25</v>
      </c>
      <c r="M288" s="60" t="s">
        <v>23</v>
      </c>
      <c r="N288" s="54"/>
      <c r="O288" s="35" t="str">
        <f>IF($N288="","A definir",VLOOKUP($I288&amp;$J288&amp;$N288,tb_aux!$N$2:$O$7,2,0))</f>
        <v>A definir</v>
      </c>
      <c r="Q288" s="12" t="s">
        <v>109</v>
      </c>
      <c r="R288" s="1" t="str">
        <f t="shared" si="4"/>
        <v/>
      </c>
      <c r="FF288" s="61"/>
    </row>
    <row r="289" spans="1:162" ht="56.25" x14ac:dyDescent="0.15">
      <c r="A289" s="19">
        <v>15</v>
      </c>
      <c r="B289" s="19">
        <v>18</v>
      </c>
      <c r="C289" s="19">
        <v>6</v>
      </c>
      <c r="D289" s="19"/>
      <c r="E289" s="8" t="s">
        <v>450</v>
      </c>
      <c r="F289" s="8" t="s">
        <v>453</v>
      </c>
      <c r="G289" s="20" t="s">
        <v>461</v>
      </c>
      <c r="H289" s="8" t="s">
        <v>24</v>
      </c>
      <c r="I289" s="8" t="s">
        <v>18</v>
      </c>
      <c r="J289" s="8" t="s">
        <v>25</v>
      </c>
      <c r="K289" s="39" t="s">
        <v>462</v>
      </c>
      <c r="L289" s="59" t="s">
        <v>25</v>
      </c>
      <c r="M289" s="60" t="s">
        <v>23</v>
      </c>
      <c r="N289" s="44" t="s">
        <v>113</v>
      </c>
      <c r="O289" s="36"/>
      <c r="Q289" s="12" t="s">
        <v>109</v>
      </c>
      <c r="R289" s="1" t="str">
        <f t="shared" si="4"/>
        <v/>
      </c>
      <c r="FF289" s="61"/>
    </row>
    <row r="290" spans="1:162" ht="56.25" x14ac:dyDescent="0.15">
      <c r="A290" s="19">
        <v>15</v>
      </c>
      <c r="B290" s="19">
        <v>18</v>
      </c>
      <c r="C290" s="19">
        <v>6</v>
      </c>
      <c r="D290" s="19">
        <v>1</v>
      </c>
      <c r="E290" s="8" t="s">
        <v>450</v>
      </c>
      <c r="F290" s="8" t="s">
        <v>453</v>
      </c>
      <c r="G290" s="20" t="s">
        <v>463</v>
      </c>
      <c r="H290" s="8" t="s">
        <v>24</v>
      </c>
      <c r="I290" s="8" t="s">
        <v>18</v>
      </c>
      <c r="J290" s="8" t="s">
        <v>25</v>
      </c>
      <c r="K290" s="39"/>
      <c r="L290" s="59" t="s">
        <v>25</v>
      </c>
      <c r="M290" s="60" t="s">
        <v>23</v>
      </c>
      <c r="N290" s="54"/>
      <c r="O290" s="35" t="str">
        <f>IF($N290="","A definir",VLOOKUP($I290&amp;$J290&amp;$N290,tb_aux!$N$2:$O$7,2,0))</f>
        <v>A definir</v>
      </c>
      <c r="Q290" s="12" t="s">
        <v>109</v>
      </c>
      <c r="R290" s="1" t="str">
        <f t="shared" si="4"/>
        <v/>
      </c>
      <c r="FF290" s="61"/>
    </row>
    <row r="291" spans="1:162" ht="56.25" x14ac:dyDescent="0.15">
      <c r="A291" s="19">
        <v>15</v>
      </c>
      <c r="B291" s="19">
        <v>18</v>
      </c>
      <c r="C291" s="19">
        <v>6</v>
      </c>
      <c r="D291" s="19">
        <v>2</v>
      </c>
      <c r="E291" s="8" t="s">
        <v>450</v>
      </c>
      <c r="F291" s="8" t="s">
        <v>453</v>
      </c>
      <c r="G291" s="20" t="s">
        <v>464</v>
      </c>
      <c r="H291" s="8" t="s">
        <v>24</v>
      </c>
      <c r="I291" s="8" t="s">
        <v>18</v>
      </c>
      <c r="J291" s="8" t="s">
        <v>25</v>
      </c>
      <c r="K291" s="39"/>
      <c r="L291" s="59" t="s">
        <v>25</v>
      </c>
      <c r="M291" s="60" t="s">
        <v>23</v>
      </c>
      <c r="N291" s="54"/>
      <c r="O291" s="35" t="str">
        <f>IF($N291="","A definir",VLOOKUP($I291&amp;$J291&amp;$N291,tb_aux!$N$2:$O$7,2,0))</f>
        <v>A definir</v>
      </c>
      <c r="Q291" s="12" t="s">
        <v>109</v>
      </c>
      <c r="R291" s="1" t="str">
        <f t="shared" si="4"/>
        <v/>
      </c>
      <c r="FF291" s="61"/>
    </row>
    <row r="292" spans="1:162" ht="56.25" x14ac:dyDescent="0.15">
      <c r="A292" s="19">
        <v>15</v>
      </c>
      <c r="B292" s="19">
        <v>18</v>
      </c>
      <c r="C292" s="19">
        <v>6</v>
      </c>
      <c r="D292" s="19">
        <v>3</v>
      </c>
      <c r="E292" s="8" t="s">
        <v>450</v>
      </c>
      <c r="F292" s="8" t="s">
        <v>453</v>
      </c>
      <c r="G292" s="20" t="s">
        <v>465</v>
      </c>
      <c r="H292" s="8" t="s">
        <v>24</v>
      </c>
      <c r="I292" s="8" t="s">
        <v>18</v>
      </c>
      <c r="J292" s="8" t="s">
        <v>25</v>
      </c>
      <c r="K292" s="39"/>
      <c r="L292" s="59" t="s">
        <v>25</v>
      </c>
      <c r="M292" s="60" t="s">
        <v>23</v>
      </c>
      <c r="N292" s="54"/>
      <c r="O292" s="35" t="str">
        <f>IF($N292="","A definir",VLOOKUP($I292&amp;$J292&amp;$N292,tb_aux!$N$2:$O$7,2,0))</f>
        <v>A definir</v>
      </c>
      <c r="Q292" s="12" t="s">
        <v>109</v>
      </c>
      <c r="R292" s="1" t="str">
        <f t="shared" si="4"/>
        <v/>
      </c>
      <c r="FF292" s="61"/>
    </row>
    <row r="293" spans="1:162" ht="56.25" x14ac:dyDescent="0.15">
      <c r="A293" s="19">
        <v>15</v>
      </c>
      <c r="B293" s="19">
        <v>18</v>
      </c>
      <c r="C293" s="19">
        <v>7</v>
      </c>
      <c r="D293" s="19"/>
      <c r="E293" s="8" t="s">
        <v>450</v>
      </c>
      <c r="F293" s="8" t="s">
        <v>453</v>
      </c>
      <c r="G293" s="20" t="s">
        <v>466</v>
      </c>
      <c r="H293" s="8" t="s">
        <v>24</v>
      </c>
      <c r="I293" s="8" t="s">
        <v>18</v>
      </c>
      <c r="J293" s="8" t="s">
        <v>25</v>
      </c>
      <c r="K293" s="39" t="s">
        <v>462</v>
      </c>
      <c r="L293" s="59" t="s">
        <v>25</v>
      </c>
      <c r="M293" s="60" t="s">
        <v>23</v>
      </c>
      <c r="N293" s="44" t="s">
        <v>113</v>
      </c>
      <c r="O293" s="36"/>
      <c r="Q293" s="12" t="s">
        <v>109</v>
      </c>
      <c r="R293" s="1" t="str">
        <f t="shared" si="4"/>
        <v/>
      </c>
      <c r="FF293" s="61"/>
    </row>
    <row r="294" spans="1:162" ht="56.25" x14ac:dyDescent="0.15">
      <c r="A294" s="19">
        <v>15</v>
      </c>
      <c r="B294" s="19">
        <v>18</v>
      </c>
      <c r="C294" s="19">
        <v>7</v>
      </c>
      <c r="D294" s="19">
        <v>1</v>
      </c>
      <c r="E294" s="8" t="s">
        <v>450</v>
      </c>
      <c r="F294" s="8" t="s">
        <v>453</v>
      </c>
      <c r="G294" s="20" t="s">
        <v>467</v>
      </c>
      <c r="H294" s="8" t="s">
        <v>24</v>
      </c>
      <c r="I294" s="8" t="s">
        <v>18</v>
      </c>
      <c r="J294" s="8" t="s">
        <v>25</v>
      </c>
      <c r="K294" s="39"/>
      <c r="L294" s="59" t="s">
        <v>25</v>
      </c>
      <c r="M294" s="60" t="s">
        <v>23</v>
      </c>
      <c r="N294" s="54"/>
      <c r="O294" s="35" t="str">
        <f>IF($N294="","A definir",VLOOKUP($I294&amp;$J294&amp;$N294,tb_aux!$N$2:$O$7,2,0))</f>
        <v>A definir</v>
      </c>
      <c r="Q294" s="12" t="s">
        <v>109</v>
      </c>
      <c r="R294" s="1" t="str">
        <f t="shared" si="4"/>
        <v/>
      </c>
      <c r="FF294" s="61"/>
    </row>
    <row r="295" spans="1:162" ht="56.25" x14ac:dyDescent="0.15">
      <c r="A295" s="19">
        <v>15</v>
      </c>
      <c r="B295" s="19">
        <v>18</v>
      </c>
      <c r="C295" s="19">
        <v>7</v>
      </c>
      <c r="D295" s="19">
        <v>2</v>
      </c>
      <c r="E295" s="8" t="s">
        <v>450</v>
      </c>
      <c r="F295" s="8" t="s">
        <v>453</v>
      </c>
      <c r="G295" s="20" t="s">
        <v>468</v>
      </c>
      <c r="H295" s="8" t="s">
        <v>24</v>
      </c>
      <c r="I295" s="8" t="s">
        <v>18</v>
      </c>
      <c r="J295" s="8" t="s">
        <v>25</v>
      </c>
      <c r="K295" s="39"/>
      <c r="L295" s="59" t="s">
        <v>25</v>
      </c>
      <c r="M295" s="60" t="s">
        <v>23</v>
      </c>
      <c r="N295" s="54"/>
      <c r="O295" s="35" t="str">
        <f>IF($N295="","A definir",VLOOKUP($I295&amp;$J295&amp;$N295,tb_aux!$N$2:$O$7,2,0))</f>
        <v>A definir</v>
      </c>
      <c r="Q295" s="12" t="s">
        <v>109</v>
      </c>
      <c r="R295" s="1" t="str">
        <f t="shared" si="4"/>
        <v/>
      </c>
      <c r="FF295" s="61"/>
    </row>
    <row r="296" spans="1:162" ht="56.25" x14ac:dyDescent="0.15">
      <c r="A296" s="19">
        <v>15</v>
      </c>
      <c r="B296" s="19">
        <v>18</v>
      </c>
      <c r="C296" s="19">
        <v>7</v>
      </c>
      <c r="D296" s="19">
        <v>3</v>
      </c>
      <c r="E296" s="8" t="s">
        <v>450</v>
      </c>
      <c r="F296" s="8" t="s">
        <v>453</v>
      </c>
      <c r="G296" s="20" t="s">
        <v>469</v>
      </c>
      <c r="H296" s="8" t="s">
        <v>24</v>
      </c>
      <c r="I296" s="8" t="s">
        <v>18</v>
      </c>
      <c r="J296" s="8" t="s">
        <v>25</v>
      </c>
      <c r="K296" s="39" t="s">
        <v>470</v>
      </c>
      <c r="L296" s="59" t="s">
        <v>25</v>
      </c>
      <c r="M296" s="60" t="s">
        <v>23</v>
      </c>
      <c r="N296" s="54"/>
      <c r="O296" s="35" t="str">
        <f>IF($N296="","A definir",VLOOKUP($I296&amp;$J296&amp;$N296,tb_aux!$N$2:$O$7,2,0))</f>
        <v>A definir</v>
      </c>
      <c r="Q296" s="12" t="s">
        <v>109</v>
      </c>
      <c r="R296" s="1" t="str">
        <f t="shared" si="4"/>
        <v/>
      </c>
      <c r="FF296" s="61"/>
    </row>
    <row r="297" spans="1:162" ht="56.25" x14ac:dyDescent="0.15">
      <c r="A297" s="19">
        <v>15</v>
      </c>
      <c r="B297" s="19">
        <v>18</v>
      </c>
      <c r="C297" s="19">
        <v>8</v>
      </c>
      <c r="D297" s="19"/>
      <c r="E297" s="8" t="s">
        <v>450</v>
      </c>
      <c r="F297" s="8" t="s">
        <v>453</v>
      </c>
      <c r="G297" s="20" t="s">
        <v>471</v>
      </c>
      <c r="H297" s="8" t="s">
        <v>24</v>
      </c>
      <c r="I297" s="8" t="s">
        <v>18</v>
      </c>
      <c r="J297" s="8" t="s">
        <v>25</v>
      </c>
      <c r="K297" s="39"/>
      <c r="L297" s="59" t="s">
        <v>25</v>
      </c>
      <c r="M297" s="60" t="s">
        <v>23</v>
      </c>
      <c r="N297" s="54"/>
      <c r="O297" s="35" t="str">
        <f>IF($N297="","A definir",VLOOKUP($I297&amp;$J297&amp;$N297,tb_aux!$N$2:$O$7,2,0))</f>
        <v>A definir</v>
      </c>
      <c r="Q297" s="12" t="s">
        <v>109</v>
      </c>
      <c r="R297" s="1" t="str">
        <f t="shared" si="4"/>
        <v/>
      </c>
      <c r="FF297" s="61"/>
    </row>
    <row r="298" spans="1:162" ht="56.25" x14ac:dyDescent="0.15">
      <c r="A298" s="19">
        <v>15</v>
      </c>
      <c r="B298" s="19">
        <v>18</v>
      </c>
      <c r="C298" s="19">
        <v>9</v>
      </c>
      <c r="D298" s="19"/>
      <c r="E298" s="8" t="s">
        <v>450</v>
      </c>
      <c r="F298" s="8" t="s">
        <v>453</v>
      </c>
      <c r="G298" s="20" t="s">
        <v>472</v>
      </c>
      <c r="H298" s="8" t="s">
        <v>24</v>
      </c>
      <c r="I298" s="8" t="s">
        <v>26</v>
      </c>
      <c r="J298" s="8" t="s">
        <v>25</v>
      </c>
      <c r="K298" s="39"/>
      <c r="L298" s="59" t="s">
        <v>25</v>
      </c>
      <c r="M298" s="60" t="s">
        <v>23</v>
      </c>
      <c r="N298" s="54"/>
      <c r="O298" s="35" t="str">
        <f>IF($N298="","A definir",VLOOKUP($I298&amp;$J298&amp;$N298,tb_aux!$N$2:$O$7,2,0))</f>
        <v>A definir</v>
      </c>
      <c r="Q298" s="12" t="s">
        <v>109</v>
      </c>
      <c r="R298" s="1" t="str">
        <f t="shared" si="4"/>
        <v/>
      </c>
      <c r="FF298" s="61"/>
    </row>
    <row r="299" spans="1:162" ht="56.25" x14ac:dyDescent="0.15">
      <c r="A299" s="19">
        <v>15</v>
      </c>
      <c r="B299" s="19">
        <v>19</v>
      </c>
      <c r="C299" s="19"/>
      <c r="D299" s="19"/>
      <c r="E299" s="8" t="s">
        <v>450</v>
      </c>
      <c r="F299" s="8" t="s">
        <v>118</v>
      </c>
      <c r="G299" s="8" t="s">
        <v>473</v>
      </c>
      <c r="H299" s="8" t="s">
        <v>24</v>
      </c>
      <c r="I299" s="8" t="s">
        <v>18</v>
      </c>
      <c r="J299" s="8" t="s">
        <v>25</v>
      </c>
      <c r="K299" s="39" t="s">
        <v>474</v>
      </c>
      <c r="L299" s="57" t="s">
        <v>25</v>
      </c>
      <c r="M299" s="58" t="s">
        <v>23</v>
      </c>
      <c r="N299" s="54"/>
      <c r="O299" s="35" t="str">
        <f>IF($N299="","A definir",VLOOKUP($I299&amp;$J299&amp;$N299,tb_aux!$N$2:$O$7,2,0))</f>
        <v>A definir</v>
      </c>
      <c r="Q299" s="12" t="s">
        <v>60</v>
      </c>
      <c r="R299" s="1" t="str">
        <f t="shared" si="4"/>
        <v/>
      </c>
      <c r="FF299" s="61"/>
    </row>
    <row r="300" spans="1:162" ht="56.25" x14ac:dyDescent="0.15">
      <c r="A300" s="19">
        <v>15</v>
      </c>
      <c r="B300" s="19">
        <v>20</v>
      </c>
      <c r="C300" s="19"/>
      <c r="D300" s="19"/>
      <c r="E300" s="8" t="s">
        <v>450</v>
      </c>
      <c r="F300" s="8" t="s">
        <v>118</v>
      </c>
      <c r="G300" s="8" t="s">
        <v>475</v>
      </c>
      <c r="H300" s="8" t="s">
        <v>24</v>
      </c>
      <c r="I300" s="8" t="s">
        <v>18</v>
      </c>
      <c r="J300" s="8" t="s">
        <v>25</v>
      </c>
      <c r="K300" s="39"/>
      <c r="L300" s="57" t="s">
        <v>25</v>
      </c>
      <c r="M300" s="58" t="s">
        <v>31</v>
      </c>
      <c r="N300" s="54"/>
      <c r="O300" s="35" t="str">
        <f>IF($N300="","A definir",VLOOKUP($I300&amp;$J300&amp;$N300,tb_aux!$N$2:$O$7,2,0))</f>
        <v>A definir</v>
      </c>
      <c r="Q300" s="12" t="s">
        <v>60</v>
      </c>
      <c r="R300" s="1" t="str">
        <f t="shared" si="4"/>
        <v/>
      </c>
      <c r="FF300" s="61"/>
    </row>
    <row r="301" spans="1:162" ht="56.25" x14ac:dyDescent="0.15">
      <c r="A301" s="19">
        <v>15</v>
      </c>
      <c r="B301" s="19">
        <v>21</v>
      </c>
      <c r="C301" s="19"/>
      <c r="D301" s="19"/>
      <c r="E301" s="8" t="s">
        <v>450</v>
      </c>
      <c r="F301" s="8" t="s">
        <v>476</v>
      </c>
      <c r="G301" s="8" t="s">
        <v>477</v>
      </c>
      <c r="H301" s="8" t="s">
        <v>24</v>
      </c>
      <c r="I301" s="8" t="s">
        <v>26</v>
      </c>
      <c r="J301" s="8" t="s">
        <v>25</v>
      </c>
      <c r="K301" s="39"/>
      <c r="L301" s="57" t="s">
        <v>25</v>
      </c>
      <c r="M301" s="58" t="s">
        <v>23</v>
      </c>
      <c r="N301" s="54"/>
      <c r="O301" s="35" t="str">
        <f>IF($N301="","A definir",VLOOKUP($I301&amp;$J301&amp;$N301,tb_aux!$N$2:$O$7,2,0))</f>
        <v>A definir</v>
      </c>
      <c r="Q301" s="12" t="s">
        <v>60</v>
      </c>
      <c r="R301" s="1" t="str">
        <f t="shared" si="4"/>
        <v/>
      </c>
      <c r="FF301" s="61"/>
    </row>
    <row r="302" spans="1:162" ht="45" x14ac:dyDescent="0.15">
      <c r="A302" s="19">
        <v>16</v>
      </c>
      <c r="B302" s="19">
        <v>1</v>
      </c>
      <c r="C302" s="19"/>
      <c r="D302" s="19"/>
      <c r="E302" s="8" t="s">
        <v>478</v>
      </c>
      <c r="F302" s="8" t="s">
        <v>479</v>
      </c>
      <c r="G302" s="8" t="s">
        <v>480</v>
      </c>
      <c r="H302" s="8" t="s">
        <v>24</v>
      </c>
      <c r="I302" s="8" t="s">
        <v>26</v>
      </c>
      <c r="J302" s="8" t="s">
        <v>25</v>
      </c>
      <c r="K302" s="39" t="s">
        <v>481</v>
      </c>
      <c r="L302" s="59" t="s">
        <v>25</v>
      </c>
      <c r="M302" s="60" t="s">
        <v>23</v>
      </c>
      <c r="N302" s="54"/>
      <c r="O302" s="35" t="str">
        <f>IF($N302="","A definir",VLOOKUP($I302&amp;$J302&amp;$N302,tb_aux!$N$2:$O$7,2,0))</f>
        <v>A definir</v>
      </c>
      <c r="Q302" s="12" t="s">
        <v>60</v>
      </c>
      <c r="R302" s="1" t="str">
        <f t="shared" si="4"/>
        <v/>
      </c>
      <c r="FF302" s="61"/>
    </row>
    <row r="303" spans="1:162" ht="22.5" x14ac:dyDescent="0.15">
      <c r="A303" s="19">
        <v>16</v>
      </c>
      <c r="B303" s="19">
        <v>2</v>
      </c>
      <c r="C303" s="19"/>
      <c r="D303" s="19"/>
      <c r="E303" s="8" t="s">
        <v>478</v>
      </c>
      <c r="F303" s="8" t="s">
        <v>479</v>
      </c>
      <c r="G303" s="20" t="s">
        <v>482</v>
      </c>
      <c r="H303" s="8" t="s">
        <v>24</v>
      </c>
      <c r="I303" s="8" t="s">
        <v>26</v>
      </c>
      <c r="J303" s="8" t="s">
        <v>25</v>
      </c>
      <c r="K303" s="39"/>
      <c r="L303" s="59" t="s">
        <v>25</v>
      </c>
      <c r="M303" s="60" t="s">
        <v>23</v>
      </c>
      <c r="N303" s="54"/>
      <c r="O303" s="35" t="str">
        <f>IF($N303="","A definir",VLOOKUP($I303&amp;$J303&amp;$N303,tb_aux!$N$2:$O$7,2,0))</f>
        <v>A definir</v>
      </c>
      <c r="Q303" s="12" t="s">
        <v>60</v>
      </c>
      <c r="R303" s="1" t="str">
        <f t="shared" si="4"/>
        <v/>
      </c>
      <c r="FF303" s="61"/>
    </row>
    <row r="304" spans="1:162" ht="101.25" x14ac:dyDescent="0.15">
      <c r="A304" s="19">
        <v>16</v>
      </c>
      <c r="B304" s="19">
        <v>3</v>
      </c>
      <c r="C304" s="19"/>
      <c r="D304" s="19"/>
      <c r="E304" s="8" t="s">
        <v>478</v>
      </c>
      <c r="F304" s="8" t="s">
        <v>431</v>
      </c>
      <c r="G304" s="20" t="str">
        <f>_xlfn.CONCAT("Permitir receber eventos provenientes de integração com ferramentas de monitoramento, atendendo no mínimo as definidas na seção ", A617, ".", B617,".")</f>
        <v>Permitir receber eventos provenientes de integração com ferramentas de monitoramento, atendendo no mínimo as definidas na seção 23.1.</v>
      </c>
      <c r="H304" s="8" t="s">
        <v>24</v>
      </c>
      <c r="I304" s="8" t="s">
        <v>18</v>
      </c>
      <c r="J304" s="8" t="s">
        <v>25</v>
      </c>
      <c r="K304" s="39" t="s">
        <v>483</v>
      </c>
      <c r="L304" s="59" t="s">
        <v>25</v>
      </c>
      <c r="M304" s="60" t="s">
        <v>23</v>
      </c>
      <c r="N304" s="54"/>
      <c r="O304" s="35" t="str">
        <f>IF($N304="","A definir",VLOOKUP($I304&amp;$J304&amp;$N304,tb_aux!$N$2:$O$7,2,0))</f>
        <v>A definir</v>
      </c>
      <c r="Q304" s="12" t="s">
        <v>60</v>
      </c>
      <c r="R304" s="1" t="str">
        <f t="shared" si="4"/>
        <v/>
      </c>
      <c r="FF304" s="61"/>
    </row>
    <row r="305" spans="1:162" ht="45" x14ac:dyDescent="0.15">
      <c r="A305" s="19">
        <v>16</v>
      </c>
      <c r="B305" s="19">
        <v>4</v>
      </c>
      <c r="C305" s="19"/>
      <c r="D305" s="19"/>
      <c r="E305" s="8" t="s">
        <v>478</v>
      </c>
      <c r="F305" s="8" t="s">
        <v>431</v>
      </c>
      <c r="G305" s="20" t="s">
        <v>484</v>
      </c>
      <c r="H305" s="8" t="s">
        <v>24</v>
      </c>
      <c r="I305" s="8" t="s">
        <v>18</v>
      </c>
      <c r="J305" s="8" t="s">
        <v>27</v>
      </c>
      <c r="K305" s="39"/>
      <c r="L305" s="59" t="s">
        <v>25</v>
      </c>
      <c r="M305" s="60" t="s">
        <v>23</v>
      </c>
      <c r="N305" s="43" t="s">
        <v>28</v>
      </c>
      <c r="O305" s="35" t="str">
        <f>IF($N305="","A definir",VLOOKUP($I305&amp;$J305&amp;$N305,tb_aux!$N$2:$O$7,2,0))</f>
        <v>-</v>
      </c>
      <c r="Q305" s="12" t="s">
        <v>60</v>
      </c>
      <c r="R305" s="1" t="str">
        <f t="shared" si="4"/>
        <v/>
      </c>
      <c r="FF305" s="61"/>
    </row>
    <row r="306" spans="1:162" ht="33.75" x14ac:dyDescent="0.15">
      <c r="A306" s="19">
        <v>16</v>
      </c>
      <c r="B306" s="19">
        <v>5</v>
      </c>
      <c r="C306" s="19"/>
      <c r="D306" s="19"/>
      <c r="E306" s="8" t="s">
        <v>478</v>
      </c>
      <c r="F306" s="8" t="s">
        <v>369</v>
      </c>
      <c r="G306" s="8" t="s">
        <v>485</v>
      </c>
      <c r="H306" s="8" t="s">
        <v>24</v>
      </c>
      <c r="I306" s="8" t="s">
        <v>26</v>
      </c>
      <c r="J306" s="8" t="s">
        <v>25</v>
      </c>
      <c r="K306" s="39"/>
      <c r="L306" s="59" t="s">
        <v>25</v>
      </c>
      <c r="M306" s="60" t="s">
        <v>23</v>
      </c>
      <c r="N306" s="44" t="s">
        <v>113</v>
      </c>
      <c r="O306" s="36"/>
      <c r="Q306" s="12" t="s">
        <v>60</v>
      </c>
      <c r="R306" s="1" t="str">
        <f t="shared" si="4"/>
        <v>fórmula</v>
      </c>
      <c r="FF306" s="61"/>
    </row>
    <row r="307" spans="1:162" ht="33.75" x14ac:dyDescent="0.15">
      <c r="A307" s="19">
        <v>16</v>
      </c>
      <c r="B307" s="19">
        <v>5</v>
      </c>
      <c r="C307" s="19">
        <v>1</v>
      </c>
      <c r="D307" s="19"/>
      <c r="E307" s="8" t="s">
        <v>478</v>
      </c>
      <c r="F307" s="8" t="s">
        <v>274</v>
      </c>
      <c r="G307" s="8" t="s">
        <v>486</v>
      </c>
      <c r="H307" s="8" t="s">
        <v>24</v>
      </c>
      <c r="I307" s="8" t="s">
        <v>26</v>
      </c>
      <c r="J307" s="8" t="s">
        <v>25</v>
      </c>
      <c r="K307" s="39"/>
      <c r="L307" s="59" t="s">
        <v>25</v>
      </c>
      <c r="M307" s="60" t="s">
        <v>23</v>
      </c>
      <c r="N307" s="54"/>
      <c r="O307" s="35" t="str">
        <f>IF($N307="","A definir",VLOOKUP($I307&amp;$J307&amp;$N307,tb_aux!$N$2:$O$7,2,0))</f>
        <v>A definir</v>
      </c>
      <c r="Q307" s="12" t="s">
        <v>109</v>
      </c>
      <c r="R307" s="1" t="str">
        <f t="shared" si="4"/>
        <v/>
      </c>
      <c r="FF307" s="61"/>
    </row>
    <row r="308" spans="1:162" ht="33.75" x14ac:dyDescent="0.15">
      <c r="A308" s="19">
        <v>16</v>
      </c>
      <c r="B308" s="19">
        <v>5</v>
      </c>
      <c r="C308" s="19">
        <v>2</v>
      </c>
      <c r="D308" s="19"/>
      <c r="E308" s="8" t="s">
        <v>478</v>
      </c>
      <c r="F308" s="8" t="s">
        <v>274</v>
      </c>
      <c r="G308" s="8" t="s">
        <v>487</v>
      </c>
      <c r="H308" s="8" t="s">
        <v>24</v>
      </c>
      <c r="I308" s="8" t="s">
        <v>26</v>
      </c>
      <c r="J308" s="8" t="s">
        <v>25</v>
      </c>
      <c r="K308" s="39"/>
      <c r="L308" s="59" t="s">
        <v>25</v>
      </c>
      <c r="M308" s="60" t="s">
        <v>23</v>
      </c>
      <c r="N308" s="54"/>
      <c r="O308" s="35" t="str">
        <f>IF($N308="","A definir",VLOOKUP($I308&amp;$J308&amp;$N308,tb_aux!$N$2:$O$7,2,0))</f>
        <v>A definir</v>
      </c>
      <c r="Q308" s="12" t="s">
        <v>109</v>
      </c>
      <c r="R308" s="1" t="str">
        <f t="shared" si="4"/>
        <v/>
      </c>
      <c r="FF308" s="61"/>
    </row>
    <row r="309" spans="1:162" ht="45" x14ac:dyDescent="0.15">
      <c r="A309" s="19">
        <v>16</v>
      </c>
      <c r="B309" s="19">
        <v>5</v>
      </c>
      <c r="C309" s="19">
        <v>3</v>
      </c>
      <c r="D309" s="19"/>
      <c r="E309" s="8" t="s">
        <v>478</v>
      </c>
      <c r="F309" s="8" t="s">
        <v>274</v>
      </c>
      <c r="G309" s="8" t="s">
        <v>488</v>
      </c>
      <c r="H309" s="8" t="s">
        <v>24</v>
      </c>
      <c r="I309" s="8" t="s">
        <v>26</v>
      </c>
      <c r="J309" s="8" t="s">
        <v>25</v>
      </c>
      <c r="K309" s="39"/>
      <c r="L309" s="59" t="s">
        <v>25</v>
      </c>
      <c r="M309" s="60" t="s">
        <v>23</v>
      </c>
      <c r="N309" s="54"/>
      <c r="O309" s="35" t="str">
        <f>IF($N309="","A definir",VLOOKUP($I309&amp;$J309&amp;$N309,tb_aux!$N$2:$O$7,2,0))</f>
        <v>A definir</v>
      </c>
      <c r="Q309" s="12" t="s">
        <v>109</v>
      </c>
      <c r="R309" s="1" t="str">
        <f t="shared" si="4"/>
        <v/>
      </c>
      <c r="FF309" s="61"/>
    </row>
    <row r="310" spans="1:162" ht="45" x14ac:dyDescent="0.15">
      <c r="A310" s="19">
        <v>16</v>
      </c>
      <c r="B310" s="19">
        <v>6</v>
      </c>
      <c r="C310" s="19"/>
      <c r="D310" s="19"/>
      <c r="E310" s="8" t="s">
        <v>478</v>
      </c>
      <c r="F310" s="8" t="s">
        <v>298</v>
      </c>
      <c r="G310" s="20" t="s">
        <v>489</v>
      </c>
      <c r="H310" s="8" t="s">
        <v>24</v>
      </c>
      <c r="I310" s="8" t="s">
        <v>26</v>
      </c>
      <c r="J310" s="8" t="s">
        <v>25</v>
      </c>
      <c r="K310" s="39" t="s">
        <v>490</v>
      </c>
      <c r="L310" s="59" t="s">
        <v>25</v>
      </c>
      <c r="M310" s="60" t="s">
        <v>23</v>
      </c>
      <c r="N310" s="54"/>
      <c r="O310" s="35" t="str">
        <f>IF($N310="","A definir",VLOOKUP($I310&amp;$J310&amp;$N310,tb_aux!$N$2:$O$7,2,0))</f>
        <v>A definir</v>
      </c>
      <c r="Q310" s="12" t="s">
        <v>60</v>
      </c>
      <c r="R310" s="1" t="str">
        <f t="shared" si="4"/>
        <v/>
      </c>
      <c r="FF310" s="61"/>
    </row>
    <row r="311" spans="1:162" ht="22.5" x14ac:dyDescent="0.15">
      <c r="A311" s="19">
        <v>16</v>
      </c>
      <c r="B311" s="19">
        <v>7</v>
      </c>
      <c r="C311" s="19"/>
      <c r="D311" s="19"/>
      <c r="E311" s="8" t="s">
        <v>478</v>
      </c>
      <c r="F311" s="8" t="s">
        <v>298</v>
      </c>
      <c r="G311" s="20" t="s">
        <v>491</v>
      </c>
      <c r="H311" s="8" t="s">
        <v>24</v>
      </c>
      <c r="I311" s="8" t="s">
        <v>26</v>
      </c>
      <c r="J311" s="8" t="s">
        <v>25</v>
      </c>
      <c r="K311" s="39"/>
      <c r="L311" s="57" t="s">
        <v>25</v>
      </c>
      <c r="M311" s="58" t="s">
        <v>23</v>
      </c>
      <c r="N311" s="54"/>
      <c r="O311" s="35" t="str">
        <f>IF($N311="","A definir",VLOOKUP($I311&amp;$J311&amp;$N311,tb_aux!$N$2:$O$7,2,0))</f>
        <v>A definir</v>
      </c>
      <c r="Q311" s="12" t="s">
        <v>60</v>
      </c>
      <c r="R311" s="1" t="str">
        <f t="shared" si="4"/>
        <v/>
      </c>
      <c r="FF311" s="61"/>
    </row>
    <row r="312" spans="1:162" ht="22.5" x14ac:dyDescent="0.15">
      <c r="A312" s="19">
        <v>16</v>
      </c>
      <c r="B312" s="19">
        <v>8</v>
      </c>
      <c r="C312" s="19"/>
      <c r="D312" s="19"/>
      <c r="E312" s="8" t="s">
        <v>478</v>
      </c>
      <c r="F312" s="8" t="s">
        <v>298</v>
      </c>
      <c r="G312" s="20" t="s">
        <v>492</v>
      </c>
      <c r="H312" s="8" t="s">
        <v>24</v>
      </c>
      <c r="I312" s="8" t="s">
        <v>26</v>
      </c>
      <c r="J312" s="8" t="s">
        <v>25</v>
      </c>
      <c r="K312" s="39"/>
      <c r="L312" s="57" t="s">
        <v>25</v>
      </c>
      <c r="M312" s="58" t="s">
        <v>23</v>
      </c>
      <c r="N312" s="54"/>
      <c r="O312" s="35" t="str">
        <f>IF($N312="","A definir",VLOOKUP($I312&amp;$J312&amp;$N312,tb_aux!$N$2:$O$7,2,0))</f>
        <v>A definir</v>
      </c>
      <c r="Q312" s="12" t="s">
        <v>60</v>
      </c>
      <c r="R312" s="1" t="str">
        <f t="shared" si="4"/>
        <v/>
      </c>
      <c r="FF312" s="61"/>
    </row>
    <row r="313" spans="1:162" ht="22.5" x14ac:dyDescent="0.15">
      <c r="A313" s="19">
        <v>16</v>
      </c>
      <c r="B313" s="19">
        <v>9</v>
      </c>
      <c r="C313" s="19"/>
      <c r="D313" s="19"/>
      <c r="E313" s="8" t="s">
        <v>478</v>
      </c>
      <c r="F313" s="8" t="s">
        <v>67</v>
      </c>
      <c r="G313" s="8" t="s">
        <v>493</v>
      </c>
      <c r="H313" s="8" t="s">
        <v>32</v>
      </c>
      <c r="I313" s="8" t="s">
        <v>18</v>
      </c>
      <c r="J313" s="8" t="s">
        <v>27</v>
      </c>
      <c r="K313" s="39"/>
      <c r="L313" s="57" t="s">
        <v>27</v>
      </c>
      <c r="M313" s="58"/>
      <c r="N313" s="43" t="s">
        <v>28</v>
      </c>
      <c r="O313" s="35" t="str">
        <f>IF($N313="","A definir",VLOOKUP($I313&amp;$J313&amp;$N313,tb_aux!$N$2:$O$7,2,0))</f>
        <v>-</v>
      </c>
      <c r="Q313" s="12" t="s">
        <v>60</v>
      </c>
      <c r="R313" s="1" t="str">
        <f t="shared" si="4"/>
        <v/>
      </c>
      <c r="FF313" s="61"/>
    </row>
    <row r="314" spans="1:162" ht="56.25" x14ac:dyDescent="0.15">
      <c r="A314" s="19">
        <v>16</v>
      </c>
      <c r="B314" s="19">
        <v>10</v>
      </c>
      <c r="C314" s="19"/>
      <c r="D314" s="19"/>
      <c r="E314" s="8" t="s">
        <v>478</v>
      </c>
      <c r="F314" s="8" t="s">
        <v>494</v>
      </c>
      <c r="G314" s="8" t="s">
        <v>495</v>
      </c>
      <c r="H314" s="8" t="s">
        <v>24</v>
      </c>
      <c r="I314" s="8" t="s">
        <v>18</v>
      </c>
      <c r="J314" s="8" t="s">
        <v>25</v>
      </c>
      <c r="K314" s="39" t="s">
        <v>496</v>
      </c>
      <c r="L314" s="57" t="s">
        <v>25</v>
      </c>
      <c r="M314" s="58" t="s">
        <v>23</v>
      </c>
      <c r="N314" s="44" t="s">
        <v>113</v>
      </c>
      <c r="O314" s="36"/>
      <c r="Q314" s="12" t="s">
        <v>60</v>
      </c>
      <c r="R314" s="1" t="str">
        <f t="shared" si="4"/>
        <v>fórmula</v>
      </c>
      <c r="FF314" s="61"/>
    </row>
    <row r="315" spans="1:162" ht="33.75" x14ac:dyDescent="0.15">
      <c r="A315" s="19">
        <v>16</v>
      </c>
      <c r="B315" s="19">
        <v>10</v>
      </c>
      <c r="C315" s="19">
        <v>1</v>
      </c>
      <c r="D315" s="19"/>
      <c r="E315" s="8" t="s">
        <v>478</v>
      </c>
      <c r="F315" s="8" t="s">
        <v>494</v>
      </c>
      <c r="G315" s="20" t="s">
        <v>497</v>
      </c>
      <c r="H315" s="8" t="s">
        <v>24</v>
      </c>
      <c r="I315" s="8" t="s">
        <v>18</v>
      </c>
      <c r="J315" s="8" t="s">
        <v>25</v>
      </c>
      <c r="K315" s="39"/>
      <c r="L315" s="57" t="s">
        <v>25</v>
      </c>
      <c r="M315" s="58" t="s">
        <v>23</v>
      </c>
      <c r="N315" s="54"/>
      <c r="O315" s="35" t="str">
        <f>IF($N315="","A definir",VLOOKUP($I315&amp;$J315&amp;$N315,tb_aux!$N$2:$O$7,2,0))</f>
        <v>A definir</v>
      </c>
      <c r="Q315" s="12" t="s">
        <v>109</v>
      </c>
      <c r="R315" s="1" t="str">
        <f t="shared" si="4"/>
        <v/>
      </c>
      <c r="FF315" s="61"/>
    </row>
    <row r="316" spans="1:162" ht="33.75" x14ac:dyDescent="0.15">
      <c r="A316" s="19">
        <v>16</v>
      </c>
      <c r="B316" s="19">
        <v>10</v>
      </c>
      <c r="C316" s="19">
        <v>2</v>
      </c>
      <c r="D316" s="19"/>
      <c r="E316" s="8" t="s">
        <v>478</v>
      </c>
      <c r="F316" s="8" t="s">
        <v>494</v>
      </c>
      <c r="G316" s="20" t="s">
        <v>498</v>
      </c>
      <c r="H316" s="8" t="s">
        <v>24</v>
      </c>
      <c r="I316" s="8" t="s">
        <v>18</v>
      </c>
      <c r="J316" s="8" t="s">
        <v>25</v>
      </c>
      <c r="K316" s="39"/>
      <c r="L316" s="57" t="s">
        <v>25</v>
      </c>
      <c r="M316" s="58" t="s">
        <v>23</v>
      </c>
      <c r="N316" s="54"/>
      <c r="O316" s="35" t="str">
        <f>IF($N316="","A definir",VLOOKUP($I316&amp;$J316&amp;$N316,tb_aux!$N$2:$O$7,2,0))</f>
        <v>A definir</v>
      </c>
      <c r="Q316" s="12" t="s">
        <v>109</v>
      </c>
      <c r="R316" s="1" t="str">
        <f t="shared" si="4"/>
        <v/>
      </c>
      <c r="FF316" s="61"/>
    </row>
    <row r="317" spans="1:162" ht="33.75" x14ac:dyDescent="0.15">
      <c r="A317" s="19">
        <v>16</v>
      </c>
      <c r="B317" s="19">
        <v>10</v>
      </c>
      <c r="C317" s="19">
        <v>3</v>
      </c>
      <c r="D317" s="19"/>
      <c r="E317" s="8" t="s">
        <v>478</v>
      </c>
      <c r="F317" s="8" t="s">
        <v>494</v>
      </c>
      <c r="G317" s="20" t="s">
        <v>499</v>
      </c>
      <c r="H317" s="8" t="s">
        <v>24</v>
      </c>
      <c r="I317" s="8" t="s">
        <v>18</v>
      </c>
      <c r="J317" s="8" t="s">
        <v>25</v>
      </c>
      <c r="K317" s="39"/>
      <c r="L317" s="57" t="s">
        <v>25</v>
      </c>
      <c r="M317" s="58" t="s">
        <v>23</v>
      </c>
      <c r="N317" s="54"/>
      <c r="O317" s="35" t="str">
        <f>IF($N317="","A definir",VLOOKUP($I317&amp;$J317&amp;$N317,tb_aux!$N$2:$O$7,2,0))</f>
        <v>A definir</v>
      </c>
      <c r="Q317" s="12" t="s">
        <v>109</v>
      </c>
      <c r="R317" s="1" t="str">
        <f t="shared" si="4"/>
        <v/>
      </c>
      <c r="FF317" s="61"/>
    </row>
    <row r="318" spans="1:162" ht="33.75" x14ac:dyDescent="0.15">
      <c r="A318" s="19">
        <v>16</v>
      </c>
      <c r="B318" s="19">
        <v>10</v>
      </c>
      <c r="C318" s="19">
        <v>4</v>
      </c>
      <c r="D318" s="19"/>
      <c r="E318" s="8" t="s">
        <v>478</v>
      </c>
      <c r="F318" s="8" t="s">
        <v>494</v>
      </c>
      <c r="G318" s="20" t="s">
        <v>500</v>
      </c>
      <c r="H318" s="8" t="s">
        <v>24</v>
      </c>
      <c r="I318" s="8" t="s">
        <v>18</v>
      </c>
      <c r="J318" s="8" t="s">
        <v>25</v>
      </c>
      <c r="K318" s="39"/>
      <c r="L318" s="57" t="s">
        <v>25</v>
      </c>
      <c r="M318" s="58" t="s">
        <v>23</v>
      </c>
      <c r="N318" s="54"/>
      <c r="O318" s="35" t="str">
        <f>IF($N318="","A definir",VLOOKUP($I318&amp;$J318&amp;$N318,tb_aux!$N$2:$O$7,2,0))</f>
        <v>A definir</v>
      </c>
      <c r="Q318" s="12" t="s">
        <v>109</v>
      </c>
      <c r="R318" s="1" t="str">
        <f t="shared" si="4"/>
        <v/>
      </c>
      <c r="FF318" s="61"/>
    </row>
    <row r="319" spans="1:162" ht="33.75" x14ac:dyDescent="0.15">
      <c r="A319" s="19">
        <v>16</v>
      </c>
      <c r="B319" s="19">
        <v>10</v>
      </c>
      <c r="C319" s="19">
        <v>5</v>
      </c>
      <c r="D319" s="19"/>
      <c r="E319" s="8" t="s">
        <v>478</v>
      </c>
      <c r="F319" s="8" t="s">
        <v>494</v>
      </c>
      <c r="G319" s="20" t="s">
        <v>501</v>
      </c>
      <c r="H319" s="8" t="s">
        <v>24</v>
      </c>
      <c r="I319" s="8" t="s">
        <v>18</v>
      </c>
      <c r="J319" s="8" t="s">
        <v>25</v>
      </c>
      <c r="K319" s="39"/>
      <c r="L319" s="57" t="s">
        <v>25</v>
      </c>
      <c r="M319" s="58" t="s">
        <v>23</v>
      </c>
      <c r="N319" s="54"/>
      <c r="O319" s="35" t="str">
        <f>IF($N319="","A definir",VLOOKUP($I319&amp;$J319&amp;$N319,tb_aux!$N$2:$O$7,2,0))</f>
        <v>A definir</v>
      </c>
      <c r="Q319" s="12" t="s">
        <v>109</v>
      </c>
      <c r="R319" s="1" t="str">
        <f t="shared" si="4"/>
        <v/>
      </c>
      <c r="FF319" s="61"/>
    </row>
    <row r="320" spans="1:162" ht="33.75" x14ac:dyDescent="0.15">
      <c r="A320" s="19">
        <v>16</v>
      </c>
      <c r="B320" s="19">
        <v>10</v>
      </c>
      <c r="C320" s="19">
        <v>6</v>
      </c>
      <c r="D320" s="19"/>
      <c r="E320" s="8" t="s">
        <v>478</v>
      </c>
      <c r="F320" s="8" t="s">
        <v>494</v>
      </c>
      <c r="G320" s="20" t="s">
        <v>502</v>
      </c>
      <c r="H320" s="8" t="s">
        <v>24</v>
      </c>
      <c r="I320" s="8" t="s">
        <v>18</v>
      </c>
      <c r="J320" s="8" t="s">
        <v>25</v>
      </c>
      <c r="K320" s="39"/>
      <c r="L320" s="57" t="s">
        <v>25</v>
      </c>
      <c r="M320" s="58" t="s">
        <v>23</v>
      </c>
      <c r="N320" s="54"/>
      <c r="O320" s="35" t="str">
        <f>IF($N320="","A definir",VLOOKUP($I320&amp;$J320&amp;$N320,tb_aux!$N$2:$O$7,2,0))</f>
        <v>A definir</v>
      </c>
      <c r="Q320" s="12" t="s">
        <v>109</v>
      </c>
      <c r="R320" s="1" t="str">
        <f t="shared" si="4"/>
        <v/>
      </c>
      <c r="FF320" s="61"/>
    </row>
    <row r="321" spans="1:162" ht="33.75" x14ac:dyDescent="0.15">
      <c r="A321" s="19">
        <v>16</v>
      </c>
      <c r="B321" s="19">
        <v>11</v>
      </c>
      <c r="C321" s="19"/>
      <c r="D321" s="19"/>
      <c r="E321" s="8" t="s">
        <v>478</v>
      </c>
      <c r="F321" s="8" t="s">
        <v>494</v>
      </c>
      <c r="G321" s="8" t="s">
        <v>503</v>
      </c>
      <c r="H321" s="8" t="s">
        <v>32</v>
      </c>
      <c r="I321" s="8" t="s">
        <v>18</v>
      </c>
      <c r="J321" s="8" t="s">
        <v>27</v>
      </c>
      <c r="K321" s="39"/>
      <c r="L321" s="57" t="s">
        <v>27</v>
      </c>
      <c r="M321" s="58"/>
      <c r="N321" s="43" t="s">
        <v>28</v>
      </c>
      <c r="O321" s="35" t="str">
        <f>IF($N321="","A definir",VLOOKUP($I321&amp;$J321&amp;$N321,tb_aux!$N$2:$O$7,2,0))</f>
        <v>-</v>
      </c>
      <c r="Q321" s="12" t="s">
        <v>60</v>
      </c>
      <c r="R321" s="1" t="str">
        <f t="shared" si="4"/>
        <v/>
      </c>
      <c r="FF321" s="61"/>
    </row>
    <row r="322" spans="1:162" ht="33.75" x14ac:dyDescent="0.15">
      <c r="A322" s="19">
        <v>16</v>
      </c>
      <c r="B322" s="19">
        <v>12</v>
      </c>
      <c r="C322" s="19"/>
      <c r="D322" s="19"/>
      <c r="E322" s="8" t="s">
        <v>478</v>
      </c>
      <c r="F322" s="8" t="s">
        <v>494</v>
      </c>
      <c r="G322" s="8" t="s">
        <v>504</v>
      </c>
      <c r="H322" s="8" t="s">
        <v>32</v>
      </c>
      <c r="I322" s="8" t="s">
        <v>18</v>
      </c>
      <c r="J322" s="8" t="s">
        <v>27</v>
      </c>
      <c r="K322" s="39"/>
      <c r="L322" s="57" t="s">
        <v>27</v>
      </c>
      <c r="M322" s="58"/>
      <c r="N322" s="43" t="s">
        <v>28</v>
      </c>
      <c r="O322" s="35" t="str">
        <f>IF($N322="","A definir",VLOOKUP($I322&amp;$J322&amp;$N322,tb_aux!$N$2:$O$7,2,0))</f>
        <v>-</v>
      </c>
      <c r="Q322" s="12" t="s">
        <v>60</v>
      </c>
      <c r="R322" s="1" t="str">
        <f t="shared" si="4"/>
        <v/>
      </c>
      <c r="FF322" s="61"/>
    </row>
    <row r="323" spans="1:162" ht="45" x14ac:dyDescent="0.15">
      <c r="A323" s="19">
        <v>16</v>
      </c>
      <c r="B323" s="19">
        <v>13</v>
      </c>
      <c r="C323" s="19"/>
      <c r="D323" s="19"/>
      <c r="E323" s="8" t="s">
        <v>478</v>
      </c>
      <c r="F323" s="8" t="s">
        <v>505</v>
      </c>
      <c r="G323" s="8" t="s">
        <v>506</v>
      </c>
      <c r="H323" s="8" t="s">
        <v>24</v>
      </c>
      <c r="I323" s="8" t="s">
        <v>18</v>
      </c>
      <c r="J323" s="8" t="s">
        <v>25</v>
      </c>
      <c r="K323" s="39" t="s">
        <v>507</v>
      </c>
      <c r="L323" s="57" t="s">
        <v>25</v>
      </c>
      <c r="M323" s="58" t="s">
        <v>23</v>
      </c>
      <c r="N323" s="44" t="s">
        <v>113</v>
      </c>
      <c r="O323" s="36"/>
      <c r="Q323" s="12" t="s">
        <v>60</v>
      </c>
      <c r="R323" s="1" t="str">
        <f t="shared" si="4"/>
        <v>fórmula</v>
      </c>
      <c r="FF323" s="61"/>
    </row>
    <row r="324" spans="1:162" ht="33.75" x14ac:dyDescent="0.15">
      <c r="A324" s="19">
        <v>16</v>
      </c>
      <c r="B324" s="19">
        <v>13</v>
      </c>
      <c r="C324" s="19">
        <v>1</v>
      </c>
      <c r="D324" s="19"/>
      <c r="E324" s="8" t="s">
        <v>478</v>
      </c>
      <c r="F324" s="8" t="s">
        <v>505</v>
      </c>
      <c r="G324" s="20" t="s">
        <v>508</v>
      </c>
      <c r="H324" s="8" t="s">
        <v>24</v>
      </c>
      <c r="I324" s="8" t="s">
        <v>18</v>
      </c>
      <c r="J324" s="8" t="s">
        <v>25</v>
      </c>
      <c r="K324" s="39"/>
      <c r="L324" s="57" t="s">
        <v>25</v>
      </c>
      <c r="M324" s="58" t="s">
        <v>23</v>
      </c>
      <c r="N324" s="54"/>
      <c r="O324" s="35" t="str">
        <f>IF($N324="","A definir",VLOOKUP($I324&amp;$J324&amp;$N324,tb_aux!$N$2:$O$7,2,0))</f>
        <v>A definir</v>
      </c>
      <c r="Q324" s="12" t="s">
        <v>109</v>
      </c>
      <c r="R324" s="1" t="str">
        <f t="shared" si="4"/>
        <v/>
      </c>
      <c r="FF324" s="61"/>
    </row>
    <row r="325" spans="1:162" ht="33.75" x14ac:dyDescent="0.15">
      <c r="A325" s="19">
        <v>16</v>
      </c>
      <c r="B325" s="19">
        <v>13</v>
      </c>
      <c r="C325" s="19">
        <v>2</v>
      </c>
      <c r="D325" s="19"/>
      <c r="E325" s="8" t="s">
        <v>478</v>
      </c>
      <c r="F325" s="8" t="s">
        <v>505</v>
      </c>
      <c r="G325" s="20" t="s">
        <v>509</v>
      </c>
      <c r="H325" s="8" t="s">
        <v>24</v>
      </c>
      <c r="I325" s="8" t="s">
        <v>18</v>
      </c>
      <c r="J325" s="8" t="s">
        <v>25</v>
      </c>
      <c r="K325" s="39"/>
      <c r="L325" s="57" t="s">
        <v>25</v>
      </c>
      <c r="M325" s="58" t="s">
        <v>31</v>
      </c>
      <c r="N325" s="54"/>
      <c r="O325" s="35" t="str">
        <f>IF($N325="","A definir",VLOOKUP($I325&amp;$J325&amp;$N325,tb_aux!$N$2:$O$7,2,0))</f>
        <v>A definir</v>
      </c>
      <c r="Q325" s="12" t="s">
        <v>109</v>
      </c>
      <c r="R325" s="1" t="str">
        <f t="shared" si="4"/>
        <v/>
      </c>
      <c r="FF325" s="61"/>
    </row>
    <row r="326" spans="1:162" ht="33.75" x14ac:dyDescent="0.15">
      <c r="A326" s="19">
        <v>16</v>
      </c>
      <c r="B326" s="19">
        <v>13</v>
      </c>
      <c r="C326" s="19">
        <v>3</v>
      </c>
      <c r="D326" s="19"/>
      <c r="E326" s="8" t="s">
        <v>478</v>
      </c>
      <c r="F326" s="8" t="s">
        <v>505</v>
      </c>
      <c r="G326" s="20" t="s">
        <v>510</v>
      </c>
      <c r="H326" s="8" t="s">
        <v>24</v>
      </c>
      <c r="I326" s="8" t="s">
        <v>18</v>
      </c>
      <c r="J326" s="8" t="s">
        <v>25</v>
      </c>
      <c r="K326" s="39"/>
      <c r="L326" s="57" t="s">
        <v>25</v>
      </c>
      <c r="M326" s="58" t="s">
        <v>31</v>
      </c>
      <c r="N326" s="54"/>
      <c r="O326" s="35" t="str">
        <f>IF($N326="","A definir",VLOOKUP($I326&amp;$J326&amp;$N326,tb_aux!$N$2:$O$7,2,0))</f>
        <v>A definir</v>
      </c>
      <c r="Q326" s="12" t="s">
        <v>109</v>
      </c>
      <c r="R326" s="1" t="str">
        <f t="shared" si="4"/>
        <v/>
      </c>
      <c r="FF326" s="61"/>
    </row>
    <row r="327" spans="1:162" ht="33.75" x14ac:dyDescent="0.15">
      <c r="A327" s="19">
        <v>16</v>
      </c>
      <c r="B327" s="19">
        <v>13</v>
      </c>
      <c r="C327" s="19">
        <v>4</v>
      </c>
      <c r="D327" s="19"/>
      <c r="E327" s="8" t="s">
        <v>478</v>
      </c>
      <c r="F327" s="8" t="s">
        <v>505</v>
      </c>
      <c r="G327" s="20" t="s">
        <v>511</v>
      </c>
      <c r="H327" s="8" t="s">
        <v>24</v>
      </c>
      <c r="I327" s="8" t="s">
        <v>18</v>
      </c>
      <c r="J327" s="8" t="s">
        <v>25</v>
      </c>
      <c r="K327" s="39"/>
      <c r="L327" s="59" t="s">
        <v>25</v>
      </c>
      <c r="M327" s="60" t="s">
        <v>23</v>
      </c>
      <c r="N327" s="54"/>
      <c r="O327" s="35" t="str">
        <f>IF($N327="","A definir",VLOOKUP($I327&amp;$J327&amp;$N327,tb_aux!$N$2:$O$7,2,0))</f>
        <v>A definir</v>
      </c>
      <c r="Q327" s="12" t="s">
        <v>109</v>
      </c>
      <c r="R327" s="1" t="str">
        <f t="shared" ref="R327:R390" si="5">IF(AND(Q328="sub item",Q327="item"),"fórmula","")</f>
        <v/>
      </c>
      <c r="FF327" s="61"/>
    </row>
    <row r="328" spans="1:162" ht="33.75" x14ac:dyDescent="0.15">
      <c r="A328" s="19">
        <v>16</v>
      </c>
      <c r="B328" s="19">
        <v>13</v>
      </c>
      <c r="C328" s="19">
        <v>5</v>
      </c>
      <c r="D328" s="19"/>
      <c r="E328" s="8" t="s">
        <v>478</v>
      </c>
      <c r="F328" s="8" t="s">
        <v>505</v>
      </c>
      <c r="G328" s="20" t="s">
        <v>512</v>
      </c>
      <c r="H328" s="8" t="s">
        <v>24</v>
      </c>
      <c r="I328" s="8" t="s">
        <v>18</v>
      </c>
      <c r="J328" s="8" t="s">
        <v>25</v>
      </c>
      <c r="K328" s="39"/>
      <c r="L328" s="59" t="s">
        <v>25</v>
      </c>
      <c r="M328" s="60" t="s">
        <v>23</v>
      </c>
      <c r="N328" s="54"/>
      <c r="O328" s="35" t="str">
        <f>IF($N328="","A definir",VLOOKUP($I328&amp;$J328&amp;$N328,tb_aux!$N$2:$O$7,2,0))</f>
        <v>A definir</v>
      </c>
      <c r="Q328" s="12" t="s">
        <v>109</v>
      </c>
      <c r="R328" s="1" t="str">
        <f t="shared" si="5"/>
        <v/>
      </c>
      <c r="FF328" s="61"/>
    </row>
    <row r="329" spans="1:162" ht="33.75" x14ac:dyDescent="0.15">
      <c r="A329" s="19">
        <v>16</v>
      </c>
      <c r="B329" s="19">
        <v>13</v>
      </c>
      <c r="C329" s="19">
        <v>6</v>
      </c>
      <c r="D329" s="19"/>
      <c r="E329" s="8" t="s">
        <v>478</v>
      </c>
      <c r="F329" s="8" t="s">
        <v>505</v>
      </c>
      <c r="G329" s="20" t="s">
        <v>513</v>
      </c>
      <c r="H329" s="8" t="s">
        <v>24</v>
      </c>
      <c r="I329" s="8" t="s">
        <v>18</v>
      </c>
      <c r="J329" s="8" t="s">
        <v>25</v>
      </c>
      <c r="K329" s="39"/>
      <c r="L329" s="59" t="s">
        <v>25</v>
      </c>
      <c r="M329" s="60" t="s">
        <v>23</v>
      </c>
      <c r="N329" s="54"/>
      <c r="O329" s="35" t="str">
        <f>IF($N329="","A definir",VLOOKUP($I329&amp;$J329&amp;$N329,tb_aux!$N$2:$O$7,2,0))</f>
        <v>A definir</v>
      </c>
      <c r="Q329" s="12" t="s">
        <v>109</v>
      </c>
      <c r="R329" s="1" t="str">
        <f t="shared" si="5"/>
        <v/>
      </c>
      <c r="FF329" s="61"/>
    </row>
    <row r="330" spans="1:162" ht="22.5" x14ac:dyDescent="0.15">
      <c r="A330" s="19">
        <v>16</v>
      </c>
      <c r="B330" s="19">
        <v>13</v>
      </c>
      <c r="C330" s="19">
        <v>7</v>
      </c>
      <c r="D330" s="19"/>
      <c r="E330" s="8" t="s">
        <v>478</v>
      </c>
      <c r="F330" s="8" t="s">
        <v>431</v>
      </c>
      <c r="G330" s="20" t="s">
        <v>514</v>
      </c>
      <c r="H330" s="8" t="s">
        <v>24</v>
      </c>
      <c r="I330" s="8" t="s">
        <v>18</v>
      </c>
      <c r="J330" s="8" t="s">
        <v>25</v>
      </c>
      <c r="K330" s="39"/>
      <c r="L330" s="59" t="s">
        <v>25</v>
      </c>
      <c r="M330" s="60" t="s">
        <v>23</v>
      </c>
      <c r="N330" s="54"/>
      <c r="O330" s="35" t="str">
        <f>IF($N330="","A definir",VLOOKUP($I330&amp;$J330&amp;$N330,tb_aux!$N$2:$O$7,2,0))</f>
        <v>A definir</v>
      </c>
      <c r="Q330" s="12" t="s">
        <v>109</v>
      </c>
      <c r="R330" s="1" t="str">
        <f t="shared" si="5"/>
        <v/>
      </c>
      <c r="FF330" s="61"/>
    </row>
    <row r="331" spans="1:162" ht="33.75" x14ac:dyDescent="0.15">
      <c r="A331" s="19">
        <v>16</v>
      </c>
      <c r="B331" s="19">
        <v>13</v>
      </c>
      <c r="C331" s="19">
        <v>8</v>
      </c>
      <c r="D331" s="19"/>
      <c r="E331" s="8" t="s">
        <v>478</v>
      </c>
      <c r="F331" s="8" t="s">
        <v>505</v>
      </c>
      <c r="G331" s="20" t="s">
        <v>515</v>
      </c>
      <c r="H331" s="8" t="s">
        <v>24</v>
      </c>
      <c r="I331" s="8" t="s">
        <v>18</v>
      </c>
      <c r="J331" s="8" t="s">
        <v>25</v>
      </c>
      <c r="K331" s="39"/>
      <c r="L331" s="59" t="s">
        <v>25</v>
      </c>
      <c r="M331" s="60" t="s">
        <v>23</v>
      </c>
      <c r="N331" s="54"/>
      <c r="O331" s="35" t="str">
        <f>IF($N331="","A definir",VLOOKUP($I331&amp;$J331&amp;$N331,tb_aux!$N$2:$O$7,2,0))</f>
        <v>A definir</v>
      </c>
      <c r="Q331" s="12" t="s">
        <v>109</v>
      </c>
      <c r="R331" s="1" t="str">
        <f t="shared" si="5"/>
        <v/>
      </c>
      <c r="FF331" s="61"/>
    </row>
    <row r="332" spans="1:162" ht="33.75" x14ac:dyDescent="0.15">
      <c r="A332" s="19">
        <v>16</v>
      </c>
      <c r="B332" s="19">
        <v>14</v>
      </c>
      <c r="C332" s="19"/>
      <c r="D332" s="19"/>
      <c r="E332" s="8" t="s">
        <v>478</v>
      </c>
      <c r="F332" s="8" t="s">
        <v>505</v>
      </c>
      <c r="G332" s="20" t="s">
        <v>516</v>
      </c>
      <c r="H332" s="8" t="s">
        <v>24</v>
      </c>
      <c r="I332" s="8" t="s">
        <v>18</v>
      </c>
      <c r="J332" s="8" t="s">
        <v>27</v>
      </c>
      <c r="K332" s="39"/>
      <c r="L332" s="59" t="s">
        <v>25</v>
      </c>
      <c r="M332" s="60" t="s">
        <v>23</v>
      </c>
      <c r="N332" s="43" t="s">
        <v>28</v>
      </c>
      <c r="O332" s="35" t="str">
        <f>IF($N332="","A definir",VLOOKUP($I332&amp;$J332&amp;$N332,tb_aux!$N$2:$O$7,2,0))</f>
        <v>-</v>
      </c>
      <c r="Q332" s="12" t="s">
        <v>60</v>
      </c>
      <c r="R332" s="1" t="str">
        <f t="shared" si="5"/>
        <v/>
      </c>
      <c r="FF332" s="61"/>
    </row>
    <row r="333" spans="1:162" ht="33.75" x14ac:dyDescent="0.15">
      <c r="A333" s="19">
        <v>16</v>
      </c>
      <c r="B333" s="19">
        <v>15</v>
      </c>
      <c r="C333" s="19"/>
      <c r="D333" s="19"/>
      <c r="E333" s="8" t="s">
        <v>478</v>
      </c>
      <c r="F333" s="8" t="s">
        <v>505</v>
      </c>
      <c r="G333" s="8" t="s">
        <v>517</v>
      </c>
      <c r="H333" s="8" t="s">
        <v>24</v>
      </c>
      <c r="I333" s="8" t="s">
        <v>18</v>
      </c>
      <c r="J333" s="8" t="s">
        <v>27</v>
      </c>
      <c r="K333" s="39"/>
      <c r="L333" s="57" t="s">
        <v>25</v>
      </c>
      <c r="M333" s="58" t="s">
        <v>23</v>
      </c>
      <c r="N333" s="43" t="s">
        <v>28</v>
      </c>
      <c r="O333" s="35" t="str">
        <f>IF($N333="","A definir",VLOOKUP($I333&amp;$J333&amp;$N333,tb_aux!$N$2:$O$7,2,0))</f>
        <v>-</v>
      </c>
      <c r="Q333" s="12" t="s">
        <v>60</v>
      </c>
      <c r="R333" s="1" t="str">
        <f t="shared" si="5"/>
        <v/>
      </c>
      <c r="FF333" s="61"/>
    </row>
    <row r="334" spans="1:162" ht="22.5" x14ac:dyDescent="0.15">
      <c r="A334" s="19">
        <v>16</v>
      </c>
      <c r="B334" s="19">
        <v>16</v>
      </c>
      <c r="C334" s="19"/>
      <c r="D334" s="19"/>
      <c r="E334" s="8" t="s">
        <v>478</v>
      </c>
      <c r="F334" s="8" t="s">
        <v>518</v>
      </c>
      <c r="G334" s="8" t="s">
        <v>519</v>
      </c>
      <c r="H334" s="8" t="s">
        <v>24</v>
      </c>
      <c r="I334" s="8" t="s">
        <v>18</v>
      </c>
      <c r="J334" s="8" t="s">
        <v>25</v>
      </c>
      <c r="K334" s="39"/>
      <c r="L334" s="57" t="s">
        <v>25</v>
      </c>
      <c r="M334" s="58" t="s">
        <v>31</v>
      </c>
      <c r="N334" s="44" t="s">
        <v>113</v>
      </c>
      <c r="O334" s="36"/>
      <c r="Q334" s="12" t="s">
        <v>60</v>
      </c>
      <c r="R334" s="1" t="str">
        <f t="shared" si="5"/>
        <v>fórmula</v>
      </c>
      <c r="FF334" s="61"/>
    </row>
    <row r="335" spans="1:162" ht="22.5" x14ac:dyDescent="0.15">
      <c r="A335" s="19">
        <v>16</v>
      </c>
      <c r="B335" s="19">
        <v>16</v>
      </c>
      <c r="C335" s="23">
        <v>1</v>
      </c>
      <c r="D335" s="19"/>
      <c r="E335" s="8" t="s">
        <v>478</v>
      </c>
      <c r="F335" s="8" t="s">
        <v>518</v>
      </c>
      <c r="G335" s="20" t="s">
        <v>520</v>
      </c>
      <c r="H335" s="8" t="s">
        <v>24</v>
      </c>
      <c r="I335" s="8" t="s">
        <v>18</v>
      </c>
      <c r="J335" s="8" t="s">
        <v>25</v>
      </c>
      <c r="K335" s="39"/>
      <c r="L335" s="57" t="s">
        <v>25</v>
      </c>
      <c r="M335" s="58" t="s">
        <v>31</v>
      </c>
      <c r="N335" s="54"/>
      <c r="O335" s="35" t="str">
        <f>IF($N335="","A definir",VLOOKUP($I335&amp;$J335&amp;$N335,tb_aux!$N$2:$O$7,2,0))</f>
        <v>A definir</v>
      </c>
      <c r="Q335" s="12" t="s">
        <v>109</v>
      </c>
      <c r="R335" s="1" t="str">
        <f t="shared" si="5"/>
        <v/>
      </c>
      <c r="FF335" s="61"/>
    </row>
    <row r="336" spans="1:162" ht="22.5" x14ac:dyDescent="0.15">
      <c r="A336" s="19">
        <v>16</v>
      </c>
      <c r="B336" s="19">
        <v>16</v>
      </c>
      <c r="C336" s="19">
        <v>2</v>
      </c>
      <c r="D336" s="19"/>
      <c r="E336" s="8" t="s">
        <v>478</v>
      </c>
      <c r="F336" s="8" t="s">
        <v>518</v>
      </c>
      <c r="G336" s="20" t="s">
        <v>521</v>
      </c>
      <c r="H336" s="8" t="s">
        <v>24</v>
      </c>
      <c r="I336" s="8" t="s">
        <v>18</v>
      </c>
      <c r="J336" s="8" t="s">
        <v>25</v>
      </c>
      <c r="K336" s="39"/>
      <c r="L336" s="57" t="s">
        <v>25</v>
      </c>
      <c r="M336" s="58" t="s">
        <v>31</v>
      </c>
      <c r="N336" s="54"/>
      <c r="O336" s="35" t="str">
        <f>IF($N336="","A definir",VLOOKUP($I336&amp;$J336&amp;$N336,tb_aux!$N$2:$O$7,2,0))</f>
        <v>A definir</v>
      </c>
      <c r="Q336" s="12" t="s">
        <v>109</v>
      </c>
      <c r="R336" s="1" t="str">
        <f t="shared" si="5"/>
        <v/>
      </c>
      <c r="FF336" s="61"/>
    </row>
    <row r="337" spans="1:162" ht="22.5" x14ac:dyDescent="0.15">
      <c r="A337" s="19">
        <v>16</v>
      </c>
      <c r="B337" s="19">
        <v>16</v>
      </c>
      <c r="C337" s="19">
        <v>3</v>
      </c>
      <c r="D337" s="19"/>
      <c r="E337" s="8" t="s">
        <v>478</v>
      </c>
      <c r="F337" s="8" t="s">
        <v>518</v>
      </c>
      <c r="G337" s="20" t="s">
        <v>522</v>
      </c>
      <c r="H337" s="8" t="s">
        <v>24</v>
      </c>
      <c r="I337" s="8" t="s">
        <v>18</v>
      </c>
      <c r="J337" s="8" t="s">
        <v>25</v>
      </c>
      <c r="K337" s="39"/>
      <c r="L337" s="57" t="s">
        <v>25</v>
      </c>
      <c r="M337" s="58" t="s">
        <v>31</v>
      </c>
      <c r="N337" s="54"/>
      <c r="O337" s="35" t="str">
        <f>IF($N337="","A definir",VLOOKUP($I337&amp;$J337&amp;$N337,tb_aux!$N$2:$O$7,2,0))</f>
        <v>A definir</v>
      </c>
      <c r="Q337" s="12" t="s">
        <v>109</v>
      </c>
      <c r="R337" s="1" t="str">
        <f t="shared" si="5"/>
        <v/>
      </c>
      <c r="FF337" s="61"/>
    </row>
    <row r="338" spans="1:162" ht="22.5" x14ac:dyDescent="0.15">
      <c r="A338" s="19">
        <v>16</v>
      </c>
      <c r="B338" s="19">
        <v>16</v>
      </c>
      <c r="C338" s="19">
        <v>4</v>
      </c>
      <c r="D338" s="19"/>
      <c r="E338" s="8" t="s">
        <v>478</v>
      </c>
      <c r="F338" s="8" t="s">
        <v>518</v>
      </c>
      <c r="G338" s="20" t="s">
        <v>523</v>
      </c>
      <c r="H338" s="8" t="s">
        <v>24</v>
      </c>
      <c r="I338" s="8" t="s">
        <v>18</v>
      </c>
      <c r="J338" s="8" t="s">
        <v>25</v>
      </c>
      <c r="K338" s="39"/>
      <c r="L338" s="57" t="s">
        <v>25</v>
      </c>
      <c r="M338" s="58" t="s">
        <v>31</v>
      </c>
      <c r="N338" s="54"/>
      <c r="O338" s="35" t="str">
        <f>IF($N338="","A definir",VLOOKUP($I338&amp;$J338&amp;$N338,tb_aux!$N$2:$O$7,2,0))</f>
        <v>A definir</v>
      </c>
      <c r="Q338" s="12" t="s">
        <v>109</v>
      </c>
      <c r="R338" s="1" t="str">
        <f t="shared" si="5"/>
        <v/>
      </c>
      <c r="FF338" s="61"/>
    </row>
    <row r="339" spans="1:162" ht="67.5" x14ac:dyDescent="0.15">
      <c r="A339" s="19">
        <v>17</v>
      </c>
      <c r="B339" s="19">
        <v>1</v>
      </c>
      <c r="C339" s="19"/>
      <c r="D339" s="19"/>
      <c r="E339" s="8" t="s">
        <v>524</v>
      </c>
      <c r="F339" s="8" t="s">
        <v>369</v>
      </c>
      <c r="G339" s="8" t="s">
        <v>525</v>
      </c>
      <c r="H339" s="8" t="s">
        <v>24</v>
      </c>
      <c r="I339" s="8" t="s">
        <v>26</v>
      </c>
      <c r="J339" s="8" t="s">
        <v>25</v>
      </c>
      <c r="K339" s="39" t="s">
        <v>526</v>
      </c>
      <c r="L339" s="57" t="s">
        <v>25</v>
      </c>
      <c r="M339" s="58" t="s">
        <v>23</v>
      </c>
      <c r="N339" s="54"/>
      <c r="O339" s="35" t="str">
        <f>IF($N339="","A definir",VLOOKUP($I339&amp;$J339&amp;$N339,tb_aux!$N$2:$O$7,2,0))</f>
        <v>A definir</v>
      </c>
      <c r="Q339" s="12" t="s">
        <v>60</v>
      </c>
      <c r="R339" s="1" t="str">
        <f t="shared" si="5"/>
        <v/>
      </c>
      <c r="FF339" s="61"/>
    </row>
    <row r="340" spans="1:162" ht="45" x14ac:dyDescent="0.15">
      <c r="A340" s="19">
        <v>17</v>
      </c>
      <c r="B340" s="19">
        <v>2</v>
      </c>
      <c r="C340" s="19"/>
      <c r="D340" s="19"/>
      <c r="E340" s="8" t="s">
        <v>524</v>
      </c>
      <c r="F340" s="8" t="s">
        <v>369</v>
      </c>
      <c r="G340" s="20" t="s">
        <v>527</v>
      </c>
      <c r="H340" s="8" t="s">
        <v>24</v>
      </c>
      <c r="I340" s="8" t="s">
        <v>26</v>
      </c>
      <c r="J340" s="8" t="s">
        <v>25</v>
      </c>
      <c r="K340" s="39"/>
      <c r="L340" s="57" t="s">
        <v>25</v>
      </c>
      <c r="M340" s="58" t="s">
        <v>23</v>
      </c>
      <c r="N340" s="54"/>
      <c r="O340" s="35" t="str">
        <f>IF($N340="","A definir",VLOOKUP($I340&amp;$J340&amp;$N340,tb_aux!$N$2:$O$7,2,0))</f>
        <v>A definir</v>
      </c>
      <c r="Q340" s="12" t="s">
        <v>60</v>
      </c>
      <c r="R340" s="1" t="str">
        <f t="shared" si="5"/>
        <v/>
      </c>
      <c r="FF340" s="61"/>
    </row>
    <row r="341" spans="1:162" ht="56.25" x14ac:dyDescent="0.15">
      <c r="A341" s="19">
        <v>17</v>
      </c>
      <c r="B341" s="19">
        <v>3</v>
      </c>
      <c r="C341" s="19"/>
      <c r="D341" s="19"/>
      <c r="E341" s="8" t="s">
        <v>524</v>
      </c>
      <c r="F341" s="8" t="s">
        <v>369</v>
      </c>
      <c r="G341" s="20" t="s">
        <v>528</v>
      </c>
      <c r="H341" s="8" t="s">
        <v>24</v>
      </c>
      <c r="I341" s="8" t="s">
        <v>18</v>
      </c>
      <c r="J341" s="8" t="s">
        <v>25</v>
      </c>
      <c r="K341" s="39" t="s">
        <v>529</v>
      </c>
      <c r="L341" s="57" t="s">
        <v>25</v>
      </c>
      <c r="M341" s="58" t="s">
        <v>23</v>
      </c>
      <c r="N341" s="54"/>
      <c r="O341" s="35" t="str">
        <f>IF($N341="","A definir",VLOOKUP($I341&amp;$J341&amp;$N341,tb_aux!$N$2:$O$7,2,0))</f>
        <v>A definir</v>
      </c>
      <c r="Q341" s="12" t="s">
        <v>60</v>
      </c>
      <c r="R341" s="1" t="str">
        <f t="shared" si="5"/>
        <v/>
      </c>
      <c r="FF341" s="61"/>
    </row>
    <row r="342" spans="1:162" ht="22.5" x14ac:dyDescent="0.15">
      <c r="A342" s="19">
        <v>17</v>
      </c>
      <c r="B342" s="19">
        <v>4</v>
      </c>
      <c r="C342" s="19"/>
      <c r="D342" s="19"/>
      <c r="E342" s="8" t="s">
        <v>524</v>
      </c>
      <c r="F342" s="8" t="s">
        <v>226</v>
      </c>
      <c r="G342" s="8" t="s">
        <v>530</v>
      </c>
      <c r="H342" s="8" t="s">
        <v>24</v>
      </c>
      <c r="I342" s="8" t="s">
        <v>26</v>
      </c>
      <c r="J342" s="8" t="s">
        <v>25</v>
      </c>
      <c r="K342" s="39"/>
      <c r="L342" s="57" t="s">
        <v>25</v>
      </c>
      <c r="M342" s="58" t="s">
        <v>23</v>
      </c>
      <c r="N342" s="54"/>
      <c r="O342" s="35" t="str">
        <f>IF($N342="","A definir",VLOOKUP($I342&amp;$J342&amp;$N342,tb_aux!$N$2:$O$7,2,0))</f>
        <v>A definir</v>
      </c>
      <c r="Q342" s="12" t="s">
        <v>60</v>
      </c>
      <c r="R342" s="1" t="str">
        <f t="shared" si="5"/>
        <v/>
      </c>
      <c r="FF342" s="61"/>
    </row>
    <row r="343" spans="1:162" ht="45" x14ac:dyDescent="0.15">
      <c r="A343" s="19">
        <v>17</v>
      </c>
      <c r="B343" s="19">
        <v>5</v>
      </c>
      <c r="C343" s="19"/>
      <c r="D343" s="19"/>
      <c r="E343" s="8" t="s">
        <v>524</v>
      </c>
      <c r="F343" s="8" t="s">
        <v>226</v>
      </c>
      <c r="G343" s="8" t="s">
        <v>531</v>
      </c>
      <c r="H343" s="8" t="s">
        <v>24</v>
      </c>
      <c r="I343" s="8" t="s">
        <v>26</v>
      </c>
      <c r="J343" s="8" t="s">
        <v>25</v>
      </c>
      <c r="K343" s="39"/>
      <c r="L343" s="57" t="s">
        <v>25</v>
      </c>
      <c r="M343" s="58" t="s">
        <v>23</v>
      </c>
      <c r="N343" s="54"/>
      <c r="O343" s="35" t="str">
        <f>IF($N343="","A definir",VLOOKUP($I343&amp;$J343&amp;$N343,tb_aux!$N$2:$O$7,2,0))</f>
        <v>A definir</v>
      </c>
      <c r="Q343" s="12" t="s">
        <v>60</v>
      </c>
      <c r="R343" s="1" t="str">
        <f t="shared" si="5"/>
        <v/>
      </c>
      <c r="FF343" s="61"/>
    </row>
    <row r="344" spans="1:162" ht="22.5" x14ac:dyDescent="0.15">
      <c r="A344" s="19">
        <v>17</v>
      </c>
      <c r="B344" s="19">
        <v>6</v>
      </c>
      <c r="C344" s="19"/>
      <c r="D344" s="19"/>
      <c r="E344" s="8" t="s">
        <v>524</v>
      </c>
      <c r="F344" s="8" t="s">
        <v>532</v>
      </c>
      <c r="G344" s="8" t="s">
        <v>533</v>
      </c>
      <c r="H344" s="8" t="s">
        <v>24</v>
      </c>
      <c r="I344" s="8" t="s">
        <v>26</v>
      </c>
      <c r="J344" s="8" t="s">
        <v>25</v>
      </c>
      <c r="K344" s="39"/>
      <c r="L344" s="57" t="s">
        <v>25</v>
      </c>
      <c r="M344" s="58" t="s">
        <v>23</v>
      </c>
      <c r="N344" s="44" t="s">
        <v>113</v>
      </c>
      <c r="O344" s="36"/>
      <c r="Q344" s="12" t="s">
        <v>60</v>
      </c>
      <c r="R344" s="1" t="str">
        <f t="shared" si="5"/>
        <v>fórmula</v>
      </c>
      <c r="FF344" s="61"/>
    </row>
    <row r="345" spans="1:162" ht="22.5" x14ac:dyDescent="0.15">
      <c r="A345" s="19">
        <v>17</v>
      </c>
      <c r="B345" s="19">
        <v>6</v>
      </c>
      <c r="C345" s="19">
        <v>1</v>
      </c>
      <c r="D345" s="19"/>
      <c r="E345" s="8" t="s">
        <v>524</v>
      </c>
      <c r="F345" s="8" t="s">
        <v>532</v>
      </c>
      <c r="G345" s="20" t="s">
        <v>534</v>
      </c>
      <c r="H345" s="8" t="s">
        <v>24</v>
      </c>
      <c r="I345" s="8" t="s">
        <v>26</v>
      </c>
      <c r="J345" s="8" t="s">
        <v>25</v>
      </c>
      <c r="K345" s="39"/>
      <c r="L345" s="57" t="s">
        <v>25</v>
      </c>
      <c r="M345" s="58" t="s">
        <v>23</v>
      </c>
      <c r="N345" s="54"/>
      <c r="O345" s="35" t="str">
        <f>IF($N345="","A definir",VLOOKUP($I345&amp;$J345&amp;$N345,tb_aux!$N$2:$O$7,2,0))</f>
        <v>A definir</v>
      </c>
      <c r="Q345" s="12" t="s">
        <v>109</v>
      </c>
      <c r="R345" s="1" t="str">
        <f t="shared" si="5"/>
        <v/>
      </c>
      <c r="FF345" s="61"/>
    </row>
    <row r="346" spans="1:162" ht="22.5" x14ac:dyDescent="0.15">
      <c r="A346" s="19">
        <v>17</v>
      </c>
      <c r="B346" s="19">
        <v>6</v>
      </c>
      <c r="C346" s="19">
        <v>2</v>
      </c>
      <c r="D346" s="19"/>
      <c r="E346" s="8" t="s">
        <v>524</v>
      </c>
      <c r="F346" s="8" t="s">
        <v>532</v>
      </c>
      <c r="G346" s="20" t="s">
        <v>535</v>
      </c>
      <c r="H346" s="8" t="s">
        <v>24</v>
      </c>
      <c r="I346" s="8" t="s">
        <v>26</v>
      </c>
      <c r="J346" s="8" t="s">
        <v>25</v>
      </c>
      <c r="K346" s="39"/>
      <c r="L346" s="57" t="s">
        <v>25</v>
      </c>
      <c r="M346" s="58" t="s">
        <v>23</v>
      </c>
      <c r="N346" s="54"/>
      <c r="O346" s="35" t="str">
        <f>IF($N346="","A definir",VLOOKUP($I346&amp;$J346&amp;$N346,tb_aux!$N$2:$O$7,2,0))</f>
        <v>A definir</v>
      </c>
      <c r="Q346" s="12" t="s">
        <v>109</v>
      </c>
      <c r="R346" s="1" t="str">
        <f t="shared" si="5"/>
        <v/>
      </c>
      <c r="FF346" s="61"/>
    </row>
    <row r="347" spans="1:162" ht="22.5" x14ac:dyDescent="0.15">
      <c r="A347" s="19">
        <v>17</v>
      </c>
      <c r="B347" s="19">
        <v>6</v>
      </c>
      <c r="C347" s="19">
        <v>3</v>
      </c>
      <c r="D347" s="19"/>
      <c r="E347" s="8" t="s">
        <v>524</v>
      </c>
      <c r="F347" s="8" t="s">
        <v>532</v>
      </c>
      <c r="G347" s="20" t="s">
        <v>536</v>
      </c>
      <c r="H347" s="8" t="s">
        <v>24</v>
      </c>
      <c r="I347" s="8" t="s">
        <v>26</v>
      </c>
      <c r="J347" s="8" t="s">
        <v>25</v>
      </c>
      <c r="K347" s="39"/>
      <c r="L347" s="57" t="s">
        <v>25</v>
      </c>
      <c r="M347" s="58" t="s">
        <v>23</v>
      </c>
      <c r="N347" s="54"/>
      <c r="O347" s="35" t="str">
        <f>IF($N347="","A definir",VLOOKUP($I347&amp;$J347&amp;$N347,tb_aux!$N$2:$O$7,2,0))</f>
        <v>A definir</v>
      </c>
      <c r="Q347" s="12" t="s">
        <v>109</v>
      </c>
      <c r="R347" s="1" t="str">
        <f t="shared" si="5"/>
        <v/>
      </c>
      <c r="FF347" s="61"/>
    </row>
    <row r="348" spans="1:162" ht="22.5" x14ac:dyDescent="0.15">
      <c r="A348" s="19">
        <v>17</v>
      </c>
      <c r="B348" s="19">
        <v>6</v>
      </c>
      <c r="C348" s="19">
        <v>4</v>
      </c>
      <c r="D348" s="19"/>
      <c r="E348" s="8" t="s">
        <v>524</v>
      </c>
      <c r="F348" s="8" t="s">
        <v>532</v>
      </c>
      <c r="G348" s="20" t="s">
        <v>537</v>
      </c>
      <c r="H348" s="8" t="s">
        <v>24</v>
      </c>
      <c r="I348" s="8" t="s">
        <v>26</v>
      </c>
      <c r="J348" s="8" t="s">
        <v>25</v>
      </c>
      <c r="K348" s="39"/>
      <c r="L348" s="57" t="s">
        <v>25</v>
      </c>
      <c r="M348" s="58" t="s">
        <v>23</v>
      </c>
      <c r="N348" s="54"/>
      <c r="O348" s="35" t="str">
        <f>IF($N348="","A definir",VLOOKUP($I348&amp;$J348&amp;$N348,tb_aux!$N$2:$O$7,2,0))</f>
        <v>A definir</v>
      </c>
      <c r="Q348" s="12" t="s">
        <v>109</v>
      </c>
      <c r="R348" s="1" t="str">
        <f t="shared" si="5"/>
        <v/>
      </c>
      <c r="FF348" s="61"/>
    </row>
    <row r="349" spans="1:162" ht="22.5" x14ac:dyDescent="0.15">
      <c r="A349" s="19">
        <v>17</v>
      </c>
      <c r="B349" s="19">
        <v>6</v>
      </c>
      <c r="C349" s="19">
        <v>5</v>
      </c>
      <c r="D349" s="19"/>
      <c r="E349" s="8" t="s">
        <v>524</v>
      </c>
      <c r="F349" s="8" t="s">
        <v>532</v>
      </c>
      <c r="G349" s="20" t="s">
        <v>538</v>
      </c>
      <c r="H349" s="8" t="s">
        <v>24</v>
      </c>
      <c r="I349" s="8" t="s">
        <v>26</v>
      </c>
      <c r="J349" s="8" t="s">
        <v>25</v>
      </c>
      <c r="K349" s="39"/>
      <c r="L349" s="57" t="s">
        <v>25</v>
      </c>
      <c r="M349" s="58" t="s">
        <v>23</v>
      </c>
      <c r="N349" s="54"/>
      <c r="O349" s="35" t="str">
        <f>IF($N349="","A definir",VLOOKUP($I349&amp;$J349&amp;$N349,tb_aux!$N$2:$O$7,2,0))</f>
        <v>A definir</v>
      </c>
      <c r="Q349" s="12" t="s">
        <v>109</v>
      </c>
      <c r="R349" s="1" t="str">
        <f t="shared" si="5"/>
        <v/>
      </c>
      <c r="FF349" s="61"/>
    </row>
    <row r="350" spans="1:162" ht="22.5" x14ac:dyDescent="0.15">
      <c r="A350" s="19">
        <v>17</v>
      </c>
      <c r="B350" s="19">
        <v>6</v>
      </c>
      <c r="C350" s="19">
        <v>6</v>
      </c>
      <c r="D350" s="19"/>
      <c r="E350" s="8" t="s">
        <v>524</v>
      </c>
      <c r="F350" s="8" t="s">
        <v>532</v>
      </c>
      <c r="G350" s="20" t="s">
        <v>539</v>
      </c>
      <c r="H350" s="8" t="s">
        <v>24</v>
      </c>
      <c r="I350" s="8" t="s">
        <v>26</v>
      </c>
      <c r="J350" s="8" t="s">
        <v>25</v>
      </c>
      <c r="K350" s="39"/>
      <c r="L350" s="57" t="s">
        <v>25</v>
      </c>
      <c r="M350" s="58" t="s">
        <v>23</v>
      </c>
      <c r="N350" s="54"/>
      <c r="O350" s="35" t="str">
        <f>IF($N350="","A definir",VLOOKUP($I350&amp;$J350&amp;$N350,tb_aux!$N$2:$O$7,2,0))</f>
        <v>A definir</v>
      </c>
      <c r="Q350" s="12" t="s">
        <v>109</v>
      </c>
      <c r="R350" s="1" t="str">
        <f t="shared" si="5"/>
        <v/>
      </c>
      <c r="FF350" s="61"/>
    </row>
    <row r="351" spans="1:162" ht="22.5" x14ac:dyDescent="0.15">
      <c r="A351" s="19">
        <v>17</v>
      </c>
      <c r="B351" s="19">
        <v>6</v>
      </c>
      <c r="C351" s="19">
        <v>7</v>
      </c>
      <c r="D351" s="19"/>
      <c r="E351" s="8" t="s">
        <v>524</v>
      </c>
      <c r="F351" s="8" t="s">
        <v>532</v>
      </c>
      <c r="G351" s="20" t="s">
        <v>540</v>
      </c>
      <c r="H351" s="8" t="s">
        <v>24</v>
      </c>
      <c r="I351" s="8" t="s">
        <v>26</v>
      </c>
      <c r="J351" s="8" t="s">
        <v>25</v>
      </c>
      <c r="K351" s="39"/>
      <c r="L351" s="57" t="s">
        <v>25</v>
      </c>
      <c r="M351" s="58" t="s">
        <v>23</v>
      </c>
      <c r="N351" s="54"/>
      <c r="O351" s="35" t="str">
        <f>IF($N351="","A definir",VLOOKUP($I351&amp;$J351&amp;$N351,tb_aux!$N$2:$O$7,2,0))</f>
        <v>A definir</v>
      </c>
      <c r="Q351" s="12" t="s">
        <v>109</v>
      </c>
      <c r="R351" s="1" t="str">
        <f t="shared" si="5"/>
        <v/>
      </c>
      <c r="FF351" s="61"/>
    </row>
    <row r="352" spans="1:162" ht="22.5" x14ac:dyDescent="0.15">
      <c r="A352" s="19">
        <v>17</v>
      </c>
      <c r="B352" s="19">
        <v>6</v>
      </c>
      <c r="C352" s="19">
        <v>8</v>
      </c>
      <c r="D352" s="19"/>
      <c r="E352" s="8" t="s">
        <v>524</v>
      </c>
      <c r="F352" s="8" t="s">
        <v>532</v>
      </c>
      <c r="G352" s="20" t="s">
        <v>541</v>
      </c>
      <c r="H352" s="8" t="s">
        <v>24</v>
      </c>
      <c r="I352" s="8" t="s">
        <v>26</v>
      </c>
      <c r="J352" s="8" t="s">
        <v>25</v>
      </c>
      <c r="K352" s="39"/>
      <c r="L352" s="57" t="s">
        <v>25</v>
      </c>
      <c r="M352" s="58" t="s">
        <v>23</v>
      </c>
      <c r="N352" s="54"/>
      <c r="O352" s="35" t="str">
        <f>IF($N352="","A definir",VLOOKUP($I352&amp;$J352&amp;$N352,tb_aux!$N$2:$O$7,2,0))</f>
        <v>A definir</v>
      </c>
      <c r="Q352" s="12" t="s">
        <v>109</v>
      </c>
      <c r="R352" s="1" t="str">
        <f t="shared" si="5"/>
        <v/>
      </c>
      <c r="FF352" s="61"/>
    </row>
    <row r="353" spans="1:162" ht="22.5" x14ac:dyDescent="0.15">
      <c r="A353" s="19">
        <v>17</v>
      </c>
      <c r="B353" s="19">
        <v>6</v>
      </c>
      <c r="C353" s="19">
        <v>9</v>
      </c>
      <c r="D353" s="19"/>
      <c r="E353" s="8" t="s">
        <v>524</v>
      </c>
      <c r="F353" s="8" t="s">
        <v>532</v>
      </c>
      <c r="G353" s="20" t="s">
        <v>542</v>
      </c>
      <c r="H353" s="8" t="s">
        <v>24</v>
      </c>
      <c r="I353" s="8" t="s">
        <v>18</v>
      </c>
      <c r="J353" s="8" t="s">
        <v>25</v>
      </c>
      <c r="K353" s="39"/>
      <c r="L353" s="57" t="s">
        <v>25</v>
      </c>
      <c r="M353" s="58" t="s">
        <v>23</v>
      </c>
      <c r="N353" s="54"/>
      <c r="O353" s="35" t="str">
        <f>IF($N353="","A definir",VLOOKUP($I353&amp;$J353&amp;$N353,tb_aux!$N$2:$O$7,2,0))</f>
        <v>A definir</v>
      </c>
      <c r="Q353" s="12" t="s">
        <v>109</v>
      </c>
      <c r="R353" s="1" t="str">
        <f t="shared" si="5"/>
        <v/>
      </c>
      <c r="FF353" s="61"/>
    </row>
    <row r="354" spans="1:162" ht="22.5" x14ac:dyDescent="0.15">
      <c r="A354" s="19">
        <v>17</v>
      </c>
      <c r="B354" s="19">
        <v>6</v>
      </c>
      <c r="C354" s="19">
        <v>10</v>
      </c>
      <c r="D354" s="19"/>
      <c r="E354" s="8" t="s">
        <v>524</v>
      </c>
      <c r="F354" s="8" t="s">
        <v>532</v>
      </c>
      <c r="G354" s="20" t="s">
        <v>543</v>
      </c>
      <c r="H354" s="8" t="s">
        <v>24</v>
      </c>
      <c r="I354" s="8" t="s">
        <v>18</v>
      </c>
      <c r="J354" s="8" t="s">
        <v>25</v>
      </c>
      <c r="K354" s="39"/>
      <c r="L354" s="57" t="s">
        <v>25</v>
      </c>
      <c r="M354" s="58" t="s">
        <v>23</v>
      </c>
      <c r="N354" s="54"/>
      <c r="O354" s="35" t="str">
        <f>IF($N354="","A definir",VLOOKUP($I354&amp;$J354&amp;$N354,tb_aux!$N$2:$O$7,2,0))</f>
        <v>A definir</v>
      </c>
      <c r="Q354" s="12" t="s">
        <v>109</v>
      </c>
      <c r="R354" s="1" t="str">
        <f t="shared" si="5"/>
        <v/>
      </c>
      <c r="FF354" s="61"/>
    </row>
    <row r="355" spans="1:162" ht="56.25" x14ac:dyDescent="0.15">
      <c r="A355" s="19">
        <v>17</v>
      </c>
      <c r="B355" s="19">
        <v>6</v>
      </c>
      <c r="C355" s="19">
        <v>11</v>
      </c>
      <c r="D355" s="19"/>
      <c r="E355" s="8" t="s">
        <v>524</v>
      </c>
      <c r="F355" s="8" t="s">
        <v>532</v>
      </c>
      <c r="G355" s="20" t="s">
        <v>544</v>
      </c>
      <c r="H355" s="8" t="s">
        <v>24</v>
      </c>
      <c r="I355" s="8" t="s">
        <v>18</v>
      </c>
      <c r="J355" s="8" t="s">
        <v>25</v>
      </c>
      <c r="K355" s="39" t="s">
        <v>545</v>
      </c>
      <c r="L355" s="57" t="s">
        <v>25</v>
      </c>
      <c r="M355" s="58" t="s">
        <v>23</v>
      </c>
      <c r="N355" s="54"/>
      <c r="O355" s="35" t="str">
        <f>IF($N355="","A definir",VLOOKUP($I355&amp;$J355&amp;$N355,tb_aux!$N$2:$O$7,2,0))</f>
        <v>A definir</v>
      </c>
      <c r="Q355" s="12" t="s">
        <v>109</v>
      </c>
      <c r="R355" s="1" t="str">
        <f t="shared" si="5"/>
        <v/>
      </c>
      <c r="FF355" s="61"/>
    </row>
    <row r="356" spans="1:162" ht="33.75" x14ac:dyDescent="0.15">
      <c r="A356" s="19">
        <v>17</v>
      </c>
      <c r="B356" s="19">
        <v>6</v>
      </c>
      <c r="C356" s="19">
        <v>12</v>
      </c>
      <c r="D356" s="19"/>
      <c r="E356" s="8" t="s">
        <v>524</v>
      </c>
      <c r="F356" s="8" t="s">
        <v>532</v>
      </c>
      <c r="G356" s="22" t="s">
        <v>546</v>
      </c>
      <c r="H356" s="8" t="s">
        <v>24</v>
      </c>
      <c r="I356" s="8" t="s">
        <v>18</v>
      </c>
      <c r="J356" s="8" t="s">
        <v>25</v>
      </c>
      <c r="K356" s="39"/>
      <c r="L356" s="57" t="s">
        <v>25</v>
      </c>
      <c r="M356" s="58" t="s">
        <v>23</v>
      </c>
      <c r="N356" s="54"/>
      <c r="O356" s="35" t="str">
        <f>IF($N356="","A definir",VLOOKUP($I356&amp;$J356&amp;$N356,tb_aux!$N$2:$O$7,2,0))</f>
        <v>A definir</v>
      </c>
      <c r="Q356" s="12" t="s">
        <v>109</v>
      </c>
      <c r="R356" s="1" t="str">
        <f t="shared" si="5"/>
        <v/>
      </c>
      <c r="FF356" s="61"/>
    </row>
    <row r="357" spans="1:162" ht="22.5" x14ac:dyDescent="0.15">
      <c r="A357" s="19">
        <v>17</v>
      </c>
      <c r="B357" s="19">
        <v>6</v>
      </c>
      <c r="C357" s="19">
        <v>13</v>
      </c>
      <c r="D357" s="19"/>
      <c r="E357" s="8" t="s">
        <v>524</v>
      </c>
      <c r="F357" s="8" t="s">
        <v>532</v>
      </c>
      <c r="G357" s="20" t="s">
        <v>547</v>
      </c>
      <c r="H357" s="8" t="s">
        <v>24</v>
      </c>
      <c r="I357" s="8" t="s">
        <v>26</v>
      </c>
      <c r="J357" s="8" t="s">
        <v>25</v>
      </c>
      <c r="K357" s="39"/>
      <c r="L357" s="57" t="s">
        <v>25</v>
      </c>
      <c r="M357" s="58" t="s">
        <v>23</v>
      </c>
      <c r="N357" s="54"/>
      <c r="O357" s="35" t="str">
        <f>IF($N357="","A definir",VLOOKUP($I357&amp;$J357&amp;$N357,tb_aux!$N$2:$O$7,2,0))</f>
        <v>A definir</v>
      </c>
      <c r="Q357" s="12" t="s">
        <v>109</v>
      </c>
      <c r="R357" s="1" t="str">
        <f t="shared" si="5"/>
        <v/>
      </c>
      <c r="FF357" s="61"/>
    </row>
    <row r="358" spans="1:162" ht="22.5" x14ac:dyDescent="0.15">
      <c r="A358" s="19">
        <v>17</v>
      </c>
      <c r="B358" s="19">
        <v>6</v>
      </c>
      <c r="C358" s="19">
        <v>14</v>
      </c>
      <c r="D358" s="19"/>
      <c r="E358" s="8" t="s">
        <v>524</v>
      </c>
      <c r="F358" s="8" t="s">
        <v>532</v>
      </c>
      <c r="G358" s="20" t="s">
        <v>548</v>
      </c>
      <c r="H358" s="8" t="s">
        <v>24</v>
      </c>
      <c r="I358" s="8" t="s">
        <v>26</v>
      </c>
      <c r="J358" s="8" t="s">
        <v>25</v>
      </c>
      <c r="K358" s="39"/>
      <c r="L358" s="57" t="s">
        <v>25</v>
      </c>
      <c r="M358" s="58" t="s">
        <v>23</v>
      </c>
      <c r="N358" s="44" t="s">
        <v>113</v>
      </c>
      <c r="O358" s="36"/>
      <c r="Q358" s="12" t="s">
        <v>109</v>
      </c>
      <c r="R358" s="1" t="str">
        <f t="shared" si="5"/>
        <v/>
      </c>
      <c r="FF358" s="61"/>
    </row>
    <row r="359" spans="1:162" ht="22.5" x14ac:dyDescent="0.15">
      <c r="A359" s="19">
        <v>17</v>
      </c>
      <c r="B359" s="19">
        <v>6</v>
      </c>
      <c r="C359" s="19">
        <v>14</v>
      </c>
      <c r="D359" s="19">
        <v>1</v>
      </c>
      <c r="E359" s="8" t="s">
        <v>524</v>
      </c>
      <c r="F359" s="8" t="s">
        <v>532</v>
      </c>
      <c r="G359" s="20" t="s">
        <v>549</v>
      </c>
      <c r="H359" s="8" t="s">
        <v>24</v>
      </c>
      <c r="I359" s="8" t="s">
        <v>18</v>
      </c>
      <c r="J359" s="8" t="s">
        <v>25</v>
      </c>
      <c r="K359" s="39"/>
      <c r="L359" s="57" t="s">
        <v>25</v>
      </c>
      <c r="M359" s="58" t="s">
        <v>23</v>
      </c>
      <c r="N359" s="54"/>
      <c r="O359" s="35" t="str">
        <f>IF($N359="","A definir",VLOOKUP($I359&amp;$J359&amp;$N359,tb_aux!$N$2:$O$7,2,0))</f>
        <v>A definir</v>
      </c>
      <c r="Q359" s="12" t="s">
        <v>109</v>
      </c>
      <c r="R359" s="1" t="str">
        <f t="shared" si="5"/>
        <v/>
      </c>
      <c r="FF359" s="61"/>
    </row>
    <row r="360" spans="1:162" ht="22.5" x14ac:dyDescent="0.15">
      <c r="A360" s="19">
        <v>17</v>
      </c>
      <c r="B360" s="19">
        <v>6</v>
      </c>
      <c r="C360" s="19">
        <v>14</v>
      </c>
      <c r="D360" s="19">
        <v>2</v>
      </c>
      <c r="E360" s="8" t="s">
        <v>524</v>
      </c>
      <c r="F360" s="8" t="s">
        <v>532</v>
      </c>
      <c r="G360" s="20" t="s">
        <v>550</v>
      </c>
      <c r="H360" s="8" t="s">
        <v>24</v>
      </c>
      <c r="I360" s="8" t="s">
        <v>18</v>
      </c>
      <c r="J360" s="8" t="s">
        <v>25</v>
      </c>
      <c r="K360" s="39"/>
      <c r="L360" s="57" t="s">
        <v>25</v>
      </c>
      <c r="M360" s="58" t="s">
        <v>23</v>
      </c>
      <c r="N360" s="54"/>
      <c r="O360" s="35" t="str">
        <f>IF($N360="","A definir",VLOOKUP($I360&amp;$J360&amp;$N360,tb_aux!$N$2:$O$7,2,0))</f>
        <v>A definir</v>
      </c>
      <c r="Q360" s="12" t="s">
        <v>109</v>
      </c>
      <c r="R360" s="1" t="str">
        <f t="shared" si="5"/>
        <v/>
      </c>
      <c r="FF360" s="61"/>
    </row>
    <row r="361" spans="1:162" ht="22.5" x14ac:dyDescent="0.15">
      <c r="A361" s="19">
        <v>17</v>
      </c>
      <c r="B361" s="19">
        <v>6</v>
      </c>
      <c r="C361" s="19">
        <v>14</v>
      </c>
      <c r="D361" s="19">
        <v>3</v>
      </c>
      <c r="E361" s="8" t="s">
        <v>524</v>
      </c>
      <c r="F361" s="8" t="s">
        <v>532</v>
      </c>
      <c r="G361" s="20" t="s">
        <v>551</v>
      </c>
      <c r="H361" s="8" t="s">
        <v>24</v>
      </c>
      <c r="I361" s="8" t="s">
        <v>18</v>
      </c>
      <c r="J361" s="8" t="s">
        <v>25</v>
      </c>
      <c r="K361" s="39"/>
      <c r="L361" s="57" t="s">
        <v>25</v>
      </c>
      <c r="M361" s="58" t="s">
        <v>23</v>
      </c>
      <c r="N361" s="54"/>
      <c r="O361" s="35" t="str">
        <f>IF($N361="","A definir",VLOOKUP($I361&amp;$J361&amp;$N361,tb_aux!$N$2:$O$7,2,0))</f>
        <v>A definir</v>
      </c>
      <c r="Q361" s="12" t="s">
        <v>109</v>
      </c>
      <c r="R361" s="1" t="str">
        <f t="shared" si="5"/>
        <v/>
      </c>
      <c r="FF361" s="61"/>
    </row>
    <row r="362" spans="1:162" ht="33.75" x14ac:dyDescent="0.15">
      <c r="A362" s="19">
        <v>17</v>
      </c>
      <c r="B362" s="19">
        <v>7</v>
      </c>
      <c r="C362" s="19"/>
      <c r="D362" s="19"/>
      <c r="E362" s="8" t="s">
        <v>524</v>
      </c>
      <c r="F362" s="8" t="s">
        <v>532</v>
      </c>
      <c r="G362" s="8" t="s">
        <v>552</v>
      </c>
      <c r="H362" s="8" t="s">
        <v>24</v>
      </c>
      <c r="I362" s="8" t="s">
        <v>26</v>
      </c>
      <c r="J362" s="8" t="s">
        <v>25</v>
      </c>
      <c r="K362" s="39"/>
      <c r="L362" s="57" t="s">
        <v>25</v>
      </c>
      <c r="M362" s="58" t="s">
        <v>23</v>
      </c>
      <c r="N362" s="54"/>
      <c r="O362" s="35" t="str">
        <f>IF($N362="","A definir",VLOOKUP($I362&amp;$J362&amp;$N362,tb_aux!$N$2:$O$7,2,0))</f>
        <v>A definir</v>
      </c>
      <c r="Q362" s="12" t="s">
        <v>60</v>
      </c>
      <c r="R362" s="1" t="str">
        <f t="shared" si="5"/>
        <v/>
      </c>
      <c r="FF362" s="61"/>
    </row>
    <row r="363" spans="1:162" ht="22.5" x14ac:dyDescent="0.15">
      <c r="A363" s="19">
        <v>17</v>
      </c>
      <c r="B363" s="19">
        <v>8</v>
      </c>
      <c r="C363" s="19"/>
      <c r="D363" s="19"/>
      <c r="E363" s="8" t="s">
        <v>524</v>
      </c>
      <c r="F363" s="8" t="s">
        <v>553</v>
      </c>
      <c r="G363" s="20" t="s">
        <v>554</v>
      </c>
      <c r="H363" s="8" t="s">
        <v>24</v>
      </c>
      <c r="I363" s="8" t="s">
        <v>26</v>
      </c>
      <c r="J363" s="8" t="s">
        <v>25</v>
      </c>
      <c r="K363" s="39"/>
      <c r="L363" s="57" t="s">
        <v>25</v>
      </c>
      <c r="M363" s="58" t="s">
        <v>23</v>
      </c>
      <c r="N363" s="44" t="s">
        <v>113</v>
      </c>
      <c r="O363" s="36"/>
      <c r="Q363" s="12" t="s">
        <v>60</v>
      </c>
      <c r="R363" s="1" t="str">
        <f t="shared" si="5"/>
        <v>fórmula</v>
      </c>
      <c r="FF363" s="61"/>
    </row>
    <row r="364" spans="1:162" ht="22.5" x14ac:dyDescent="0.15">
      <c r="A364" s="19">
        <v>17</v>
      </c>
      <c r="B364" s="19">
        <v>8</v>
      </c>
      <c r="C364" s="19">
        <v>1</v>
      </c>
      <c r="D364" s="19"/>
      <c r="E364" s="8" t="s">
        <v>524</v>
      </c>
      <c r="F364" s="8" t="s">
        <v>553</v>
      </c>
      <c r="G364" s="20" t="s">
        <v>555</v>
      </c>
      <c r="H364" s="8" t="s">
        <v>24</v>
      </c>
      <c r="I364" s="8" t="s">
        <v>18</v>
      </c>
      <c r="J364" s="8" t="s">
        <v>25</v>
      </c>
      <c r="K364" s="39"/>
      <c r="L364" s="57" t="s">
        <v>25</v>
      </c>
      <c r="M364" s="58" t="s">
        <v>23</v>
      </c>
      <c r="N364" s="54"/>
      <c r="O364" s="35" t="str">
        <f>IF($N364="","A definir",VLOOKUP($I364&amp;$J364&amp;$N364,tb_aux!$N$2:$O$7,2,0))</f>
        <v>A definir</v>
      </c>
      <c r="Q364" s="12" t="s">
        <v>109</v>
      </c>
      <c r="R364" s="1" t="str">
        <f t="shared" si="5"/>
        <v/>
      </c>
      <c r="FF364" s="61"/>
    </row>
    <row r="365" spans="1:162" ht="33.75" x14ac:dyDescent="0.15">
      <c r="A365" s="19">
        <v>17</v>
      </c>
      <c r="B365" s="19">
        <v>8</v>
      </c>
      <c r="C365" s="19">
        <v>2</v>
      </c>
      <c r="D365" s="19"/>
      <c r="E365" s="8" t="s">
        <v>524</v>
      </c>
      <c r="F365" s="8" t="s">
        <v>553</v>
      </c>
      <c r="G365" s="20" t="s">
        <v>556</v>
      </c>
      <c r="H365" s="8" t="s">
        <v>24</v>
      </c>
      <c r="I365" s="8" t="s">
        <v>18</v>
      </c>
      <c r="J365" s="8" t="s">
        <v>25</v>
      </c>
      <c r="K365" s="39"/>
      <c r="L365" s="57" t="s">
        <v>25</v>
      </c>
      <c r="M365" s="58" t="s">
        <v>31</v>
      </c>
      <c r="N365" s="54"/>
      <c r="O365" s="35" t="str">
        <f>IF($N365="","A definir",VLOOKUP($I365&amp;$J365&amp;$N365,tb_aux!$N$2:$O$7,2,0))</f>
        <v>A definir</v>
      </c>
      <c r="Q365" s="12" t="s">
        <v>109</v>
      </c>
      <c r="R365" s="1" t="str">
        <f t="shared" si="5"/>
        <v/>
      </c>
      <c r="FF365" s="61"/>
    </row>
    <row r="366" spans="1:162" ht="45" x14ac:dyDescent="0.15">
      <c r="A366" s="19">
        <v>17</v>
      </c>
      <c r="B366" s="19">
        <v>8</v>
      </c>
      <c r="C366" s="19">
        <v>3</v>
      </c>
      <c r="D366" s="19"/>
      <c r="E366" s="8" t="s">
        <v>524</v>
      </c>
      <c r="F366" s="8" t="s">
        <v>553</v>
      </c>
      <c r="G366" s="20" t="s">
        <v>557</v>
      </c>
      <c r="H366" s="8" t="s">
        <v>24</v>
      </c>
      <c r="I366" s="8" t="s">
        <v>18</v>
      </c>
      <c r="J366" s="8" t="s">
        <v>25</v>
      </c>
      <c r="K366" s="39"/>
      <c r="L366" s="57" t="s">
        <v>25</v>
      </c>
      <c r="M366" s="58" t="s">
        <v>23</v>
      </c>
      <c r="N366" s="54"/>
      <c r="O366" s="35" t="str">
        <f>IF($N366="","A definir",VLOOKUP($I366&amp;$J366&amp;$N366,tb_aux!$N$2:$O$7,2,0))</f>
        <v>A definir</v>
      </c>
      <c r="Q366" s="12" t="s">
        <v>109</v>
      </c>
      <c r="R366" s="1" t="str">
        <f t="shared" si="5"/>
        <v/>
      </c>
      <c r="FF366" s="61"/>
    </row>
    <row r="367" spans="1:162" ht="33.75" x14ac:dyDescent="0.15">
      <c r="A367" s="19">
        <v>17</v>
      </c>
      <c r="B367" s="19">
        <v>8</v>
      </c>
      <c r="C367" s="19">
        <v>4</v>
      </c>
      <c r="D367" s="19"/>
      <c r="E367" s="8" t="s">
        <v>524</v>
      </c>
      <c r="F367" s="8" t="s">
        <v>553</v>
      </c>
      <c r="G367" s="20" t="s">
        <v>558</v>
      </c>
      <c r="H367" s="8" t="s">
        <v>24</v>
      </c>
      <c r="I367" s="8" t="s">
        <v>18</v>
      </c>
      <c r="J367" s="8" t="s">
        <v>25</v>
      </c>
      <c r="K367" s="39"/>
      <c r="L367" s="57" t="s">
        <v>25</v>
      </c>
      <c r="M367" s="58" t="s">
        <v>23</v>
      </c>
      <c r="N367" s="54"/>
      <c r="O367" s="35" t="str">
        <f>IF($N367="","A definir",VLOOKUP($I367&amp;$J367&amp;$N367,tb_aux!$N$2:$O$7,2,0))</f>
        <v>A definir</v>
      </c>
      <c r="Q367" s="12" t="s">
        <v>109</v>
      </c>
      <c r="R367" s="1" t="str">
        <f t="shared" si="5"/>
        <v/>
      </c>
      <c r="FF367" s="61"/>
    </row>
    <row r="368" spans="1:162" ht="22.5" x14ac:dyDescent="0.15">
      <c r="A368" s="19">
        <v>17</v>
      </c>
      <c r="B368" s="19">
        <v>8</v>
      </c>
      <c r="C368" s="19">
        <v>5</v>
      </c>
      <c r="D368" s="19"/>
      <c r="E368" s="8" t="s">
        <v>524</v>
      </c>
      <c r="F368" s="8" t="s">
        <v>553</v>
      </c>
      <c r="G368" s="20" t="s">
        <v>559</v>
      </c>
      <c r="H368" s="8" t="s">
        <v>24</v>
      </c>
      <c r="I368" s="8" t="s">
        <v>26</v>
      </c>
      <c r="J368" s="8" t="s">
        <v>25</v>
      </c>
      <c r="K368" s="39"/>
      <c r="L368" s="59" t="s">
        <v>25</v>
      </c>
      <c r="M368" s="60" t="s">
        <v>23</v>
      </c>
      <c r="N368" s="54"/>
      <c r="O368" s="35" t="str">
        <f>IF($N368="","A definir",VLOOKUP($I368&amp;$J368&amp;$N368,tb_aux!$N$2:$O$7,2,0))</f>
        <v>A definir</v>
      </c>
      <c r="Q368" s="12" t="s">
        <v>109</v>
      </c>
      <c r="R368" s="1" t="str">
        <f t="shared" si="5"/>
        <v/>
      </c>
      <c r="FF368" s="61"/>
    </row>
    <row r="369" spans="1:162" ht="22.5" x14ac:dyDescent="0.15">
      <c r="A369" s="19">
        <v>17</v>
      </c>
      <c r="B369" s="19">
        <v>8</v>
      </c>
      <c r="C369" s="19">
        <v>6</v>
      </c>
      <c r="D369" s="19"/>
      <c r="E369" s="8" t="s">
        <v>524</v>
      </c>
      <c r="F369" s="8" t="s">
        <v>553</v>
      </c>
      <c r="G369" s="20" t="s">
        <v>560</v>
      </c>
      <c r="H369" s="8" t="s">
        <v>32</v>
      </c>
      <c r="I369" s="8" t="s">
        <v>18</v>
      </c>
      <c r="J369" s="8" t="s">
        <v>27</v>
      </c>
      <c r="K369" s="39"/>
      <c r="L369" s="57" t="s">
        <v>27</v>
      </c>
      <c r="M369" s="58"/>
      <c r="N369" s="43" t="s">
        <v>28</v>
      </c>
      <c r="O369" s="35" t="str">
        <f>IF($N369="","A definir",VLOOKUP($I369&amp;$J369&amp;$N369,tb_aux!$N$2:$O$7,2,0))</f>
        <v>-</v>
      </c>
      <c r="Q369" s="12" t="s">
        <v>109</v>
      </c>
      <c r="R369" s="1" t="str">
        <f t="shared" si="5"/>
        <v/>
      </c>
      <c r="FF369" s="61"/>
    </row>
    <row r="370" spans="1:162" ht="123.75" x14ac:dyDescent="0.15">
      <c r="A370" s="19">
        <v>17</v>
      </c>
      <c r="B370" s="19">
        <v>8</v>
      </c>
      <c r="C370" s="19">
        <v>7</v>
      </c>
      <c r="D370" s="19"/>
      <c r="E370" s="8" t="s">
        <v>524</v>
      </c>
      <c r="F370" s="8" t="s">
        <v>553</v>
      </c>
      <c r="G370" s="20" t="s">
        <v>561</v>
      </c>
      <c r="H370" s="8" t="s">
        <v>24</v>
      </c>
      <c r="I370" s="8" t="s">
        <v>26</v>
      </c>
      <c r="J370" s="8" t="s">
        <v>25</v>
      </c>
      <c r="K370" s="39" t="s">
        <v>562</v>
      </c>
      <c r="L370" s="59" t="s">
        <v>25</v>
      </c>
      <c r="M370" s="60" t="s">
        <v>23</v>
      </c>
      <c r="N370" s="54"/>
      <c r="O370" s="35" t="str">
        <f>IF($N370="","A definir",VLOOKUP($I370&amp;$J370&amp;$N370,tb_aux!$N$2:$O$7,2,0))</f>
        <v>A definir</v>
      </c>
      <c r="Q370" s="12" t="s">
        <v>109</v>
      </c>
      <c r="R370" s="1" t="str">
        <f t="shared" si="5"/>
        <v/>
      </c>
      <c r="FF370" s="61"/>
    </row>
    <row r="371" spans="1:162" ht="22.5" x14ac:dyDescent="0.15">
      <c r="A371" s="19">
        <v>17</v>
      </c>
      <c r="B371" s="19">
        <v>8</v>
      </c>
      <c r="C371" s="19">
        <v>8</v>
      </c>
      <c r="D371" s="19"/>
      <c r="E371" s="8" t="s">
        <v>524</v>
      </c>
      <c r="F371" s="8" t="s">
        <v>553</v>
      </c>
      <c r="G371" s="20" t="s">
        <v>563</v>
      </c>
      <c r="H371" s="8" t="s">
        <v>24</v>
      </c>
      <c r="I371" s="8" t="s">
        <v>26</v>
      </c>
      <c r="J371" s="8" t="s">
        <v>25</v>
      </c>
      <c r="K371" s="39"/>
      <c r="L371" s="59" t="s">
        <v>25</v>
      </c>
      <c r="M371" s="60" t="s">
        <v>23</v>
      </c>
      <c r="N371" s="54"/>
      <c r="O371" s="35" t="str">
        <f>IF($N371="","A definir",VLOOKUP($I371&amp;$J371&amp;$N371,tb_aux!$N$2:$O$7,2,0))</f>
        <v>A definir</v>
      </c>
      <c r="Q371" s="12" t="s">
        <v>109</v>
      </c>
      <c r="R371" s="1" t="str">
        <f t="shared" si="5"/>
        <v/>
      </c>
      <c r="FF371" s="61"/>
    </row>
    <row r="372" spans="1:162" ht="45" x14ac:dyDescent="0.15">
      <c r="A372" s="19">
        <v>17</v>
      </c>
      <c r="B372" s="19">
        <v>8</v>
      </c>
      <c r="C372" s="19">
        <v>9</v>
      </c>
      <c r="D372" s="19"/>
      <c r="E372" s="8" t="s">
        <v>524</v>
      </c>
      <c r="F372" s="8" t="s">
        <v>553</v>
      </c>
      <c r="G372" s="20" t="s">
        <v>564</v>
      </c>
      <c r="H372" s="8" t="s">
        <v>24</v>
      </c>
      <c r="I372" s="8" t="s">
        <v>18</v>
      </c>
      <c r="J372" s="8" t="s">
        <v>25</v>
      </c>
      <c r="K372" s="39"/>
      <c r="L372" s="57" t="s">
        <v>25</v>
      </c>
      <c r="M372" s="58" t="s">
        <v>31</v>
      </c>
      <c r="N372" s="54"/>
      <c r="O372" s="35" t="str">
        <f>IF($N372="","A definir",VLOOKUP($I372&amp;$J372&amp;$N372,tb_aux!$N$2:$O$7,2,0))</f>
        <v>A definir</v>
      </c>
      <c r="Q372" s="12" t="s">
        <v>109</v>
      </c>
      <c r="R372" s="1" t="str">
        <f t="shared" si="5"/>
        <v/>
      </c>
      <c r="FF372" s="61"/>
    </row>
    <row r="373" spans="1:162" ht="45" x14ac:dyDescent="0.15">
      <c r="A373" s="19">
        <v>17</v>
      </c>
      <c r="B373" s="19">
        <v>8</v>
      </c>
      <c r="C373" s="19">
        <v>10</v>
      </c>
      <c r="D373" s="19"/>
      <c r="E373" s="8" t="s">
        <v>524</v>
      </c>
      <c r="F373" s="8" t="s">
        <v>553</v>
      </c>
      <c r="G373" s="20" t="s">
        <v>565</v>
      </c>
      <c r="H373" s="8" t="s">
        <v>32</v>
      </c>
      <c r="I373" s="8" t="s">
        <v>18</v>
      </c>
      <c r="J373" s="8" t="s">
        <v>27</v>
      </c>
      <c r="K373" s="39"/>
      <c r="L373" s="57" t="s">
        <v>27</v>
      </c>
      <c r="M373" s="58"/>
      <c r="N373" s="43" t="s">
        <v>28</v>
      </c>
      <c r="O373" s="35" t="str">
        <f>IF($N373="","A definir",VLOOKUP($I373&amp;$J373&amp;$N373,tb_aux!$N$2:$O$7,2,0))</f>
        <v>-</v>
      </c>
      <c r="Q373" s="12" t="s">
        <v>109</v>
      </c>
      <c r="R373" s="1" t="str">
        <f t="shared" si="5"/>
        <v/>
      </c>
      <c r="FF373" s="61"/>
    </row>
    <row r="374" spans="1:162" ht="22.5" x14ac:dyDescent="0.15">
      <c r="A374" s="19">
        <v>17</v>
      </c>
      <c r="B374" s="19">
        <v>8</v>
      </c>
      <c r="C374" s="19">
        <v>10</v>
      </c>
      <c r="D374" s="19">
        <v>1</v>
      </c>
      <c r="E374" s="8" t="s">
        <v>524</v>
      </c>
      <c r="F374" s="8" t="s">
        <v>553</v>
      </c>
      <c r="G374" s="20" t="s">
        <v>566</v>
      </c>
      <c r="H374" s="8" t="s">
        <v>32</v>
      </c>
      <c r="I374" s="8" t="s">
        <v>18</v>
      </c>
      <c r="J374" s="8" t="s">
        <v>27</v>
      </c>
      <c r="K374" s="39"/>
      <c r="L374" s="57" t="s">
        <v>27</v>
      </c>
      <c r="M374" s="58"/>
      <c r="N374" s="43" t="s">
        <v>28</v>
      </c>
      <c r="O374" s="35" t="str">
        <f>IF($N374="","A definir",VLOOKUP($I374&amp;$J374&amp;$N374,tb_aux!$N$2:$O$7,2,0))</f>
        <v>-</v>
      </c>
      <c r="Q374" s="12" t="s">
        <v>109</v>
      </c>
      <c r="R374" s="1" t="str">
        <f t="shared" si="5"/>
        <v/>
      </c>
      <c r="FF374" s="61"/>
    </row>
    <row r="375" spans="1:162" ht="22.5" x14ac:dyDescent="0.15">
      <c r="A375" s="19">
        <v>17</v>
      </c>
      <c r="B375" s="19">
        <v>8</v>
      </c>
      <c r="C375" s="19">
        <v>10</v>
      </c>
      <c r="D375" s="19">
        <v>2</v>
      </c>
      <c r="E375" s="8" t="s">
        <v>524</v>
      </c>
      <c r="F375" s="8" t="s">
        <v>553</v>
      </c>
      <c r="G375" s="20" t="s">
        <v>567</v>
      </c>
      <c r="H375" s="8" t="s">
        <v>32</v>
      </c>
      <c r="I375" s="8" t="s">
        <v>18</v>
      </c>
      <c r="J375" s="8" t="s">
        <v>27</v>
      </c>
      <c r="K375" s="39"/>
      <c r="L375" s="57" t="s">
        <v>27</v>
      </c>
      <c r="M375" s="58"/>
      <c r="N375" s="43" t="s">
        <v>28</v>
      </c>
      <c r="O375" s="35" t="str">
        <f>IF($N375="","A definir",VLOOKUP($I375&amp;$J375&amp;$N375,tb_aux!$N$2:$O$7,2,0))</f>
        <v>-</v>
      </c>
      <c r="Q375" s="12" t="s">
        <v>109</v>
      </c>
      <c r="R375" s="1" t="str">
        <f t="shared" si="5"/>
        <v/>
      </c>
      <c r="FF375" s="61"/>
    </row>
    <row r="376" spans="1:162" ht="22.5" x14ac:dyDescent="0.15">
      <c r="A376" s="19">
        <v>17</v>
      </c>
      <c r="B376" s="19">
        <v>8</v>
      </c>
      <c r="C376" s="19">
        <v>10</v>
      </c>
      <c r="D376" s="19">
        <v>3</v>
      </c>
      <c r="E376" s="8" t="s">
        <v>524</v>
      </c>
      <c r="F376" s="8" t="s">
        <v>553</v>
      </c>
      <c r="G376" s="20" t="s">
        <v>568</v>
      </c>
      <c r="H376" s="8" t="s">
        <v>32</v>
      </c>
      <c r="I376" s="8" t="s">
        <v>18</v>
      </c>
      <c r="J376" s="8" t="s">
        <v>27</v>
      </c>
      <c r="K376" s="39"/>
      <c r="L376" s="57" t="s">
        <v>27</v>
      </c>
      <c r="M376" s="58"/>
      <c r="N376" s="43" t="s">
        <v>28</v>
      </c>
      <c r="O376" s="35" t="str">
        <f>IF($N376="","A definir",VLOOKUP($I376&amp;$J376&amp;$N376,tb_aux!$N$2:$O$7,2,0))</f>
        <v>-</v>
      </c>
      <c r="Q376" s="12" t="s">
        <v>109</v>
      </c>
      <c r="R376" s="1" t="str">
        <f t="shared" si="5"/>
        <v/>
      </c>
      <c r="FF376" s="61"/>
    </row>
    <row r="377" spans="1:162" ht="33.75" x14ac:dyDescent="0.15">
      <c r="A377" s="19">
        <v>17</v>
      </c>
      <c r="B377" s="19">
        <v>8</v>
      </c>
      <c r="C377" s="19">
        <v>10</v>
      </c>
      <c r="D377" s="19">
        <v>4</v>
      </c>
      <c r="E377" s="8" t="s">
        <v>524</v>
      </c>
      <c r="F377" s="8" t="s">
        <v>553</v>
      </c>
      <c r="G377" s="20" t="s">
        <v>569</v>
      </c>
      <c r="H377" s="8" t="s">
        <v>32</v>
      </c>
      <c r="I377" s="8" t="s">
        <v>18</v>
      </c>
      <c r="J377" s="8" t="s">
        <v>27</v>
      </c>
      <c r="K377" s="39"/>
      <c r="L377" s="57" t="s">
        <v>27</v>
      </c>
      <c r="M377" s="58"/>
      <c r="N377" s="43" t="s">
        <v>28</v>
      </c>
      <c r="O377" s="35" t="str">
        <f>IF($N377="","A definir",VLOOKUP($I377&amp;$J377&amp;$N377,tb_aux!$N$2:$O$7,2,0))</f>
        <v>-</v>
      </c>
      <c r="Q377" s="12" t="s">
        <v>109</v>
      </c>
      <c r="R377" s="1" t="str">
        <f t="shared" si="5"/>
        <v/>
      </c>
      <c r="FF377" s="61"/>
    </row>
    <row r="378" spans="1:162" ht="22.5" x14ac:dyDescent="0.15">
      <c r="A378" s="19">
        <v>17</v>
      </c>
      <c r="B378" s="19">
        <v>8</v>
      </c>
      <c r="C378" s="19">
        <v>11</v>
      </c>
      <c r="D378" s="19"/>
      <c r="E378" s="8" t="s">
        <v>524</v>
      </c>
      <c r="F378" s="8" t="s">
        <v>553</v>
      </c>
      <c r="G378" s="20" t="s">
        <v>570</v>
      </c>
      <c r="H378" s="8" t="s">
        <v>24</v>
      </c>
      <c r="I378" s="8" t="s">
        <v>26</v>
      </c>
      <c r="J378" s="8" t="s">
        <v>25</v>
      </c>
      <c r="K378" s="39"/>
      <c r="L378" s="57" t="s">
        <v>25</v>
      </c>
      <c r="M378" s="58" t="s">
        <v>23</v>
      </c>
      <c r="N378" s="54"/>
      <c r="O378" s="35" t="str">
        <f>IF($N378="","A definir",VLOOKUP($I378&amp;$J378&amp;$N378,tb_aux!$N$2:$O$7,2,0))</f>
        <v>A definir</v>
      </c>
      <c r="Q378" s="12" t="s">
        <v>109</v>
      </c>
      <c r="R378" s="1" t="str">
        <f t="shared" si="5"/>
        <v/>
      </c>
      <c r="FF378" s="61"/>
    </row>
    <row r="379" spans="1:162" ht="22.5" x14ac:dyDescent="0.15">
      <c r="A379" s="19">
        <v>17</v>
      </c>
      <c r="B379" s="19">
        <v>8</v>
      </c>
      <c r="C379" s="19">
        <v>12</v>
      </c>
      <c r="D379" s="19"/>
      <c r="E379" s="8" t="s">
        <v>524</v>
      </c>
      <c r="F379" s="8" t="s">
        <v>553</v>
      </c>
      <c r="G379" s="20" t="s">
        <v>571</v>
      </c>
      <c r="H379" s="8" t="s">
        <v>24</v>
      </c>
      <c r="I379" s="8" t="s">
        <v>26</v>
      </c>
      <c r="J379" s="8" t="s">
        <v>25</v>
      </c>
      <c r="K379" s="39"/>
      <c r="L379" s="57" t="s">
        <v>25</v>
      </c>
      <c r="M379" s="58" t="s">
        <v>23</v>
      </c>
      <c r="N379" s="54"/>
      <c r="O379" s="35" t="str">
        <f>IF($N379="","A definir",VLOOKUP($I379&amp;$J379&amp;$N379,tb_aux!$N$2:$O$7,2,0))</f>
        <v>A definir</v>
      </c>
      <c r="Q379" s="12" t="s">
        <v>109</v>
      </c>
      <c r="R379" s="1" t="str">
        <f t="shared" si="5"/>
        <v/>
      </c>
      <c r="FF379" s="61"/>
    </row>
    <row r="380" spans="1:162" ht="22.5" x14ac:dyDescent="0.15">
      <c r="A380" s="19">
        <v>17</v>
      </c>
      <c r="B380" s="19">
        <v>8</v>
      </c>
      <c r="C380" s="19">
        <v>13</v>
      </c>
      <c r="D380" s="19"/>
      <c r="E380" s="8" t="s">
        <v>524</v>
      </c>
      <c r="F380" s="8" t="s">
        <v>553</v>
      </c>
      <c r="G380" s="20" t="s">
        <v>572</v>
      </c>
      <c r="H380" s="8" t="s">
        <v>24</v>
      </c>
      <c r="I380" s="8" t="s">
        <v>26</v>
      </c>
      <c r="J380" s="8" t="s">
        <v>25</v>
      </c>
      <c r="K380" s="39"/>
      <c r="L380" s="57" t="s">
        <v>25</v>
      </c>
      <c r="M380" s="58" t="s">
        <v>23</v>
      </c>
      <c r="N380" s="54"/>
      <c r="O380" s="35" t="str">
        <f>IF($N380="","A definir",VLOOKUP($I380&amp;$J380&amp;$N380,tb_aux!$N$2:$O$7,2,0))</f>
        <v>A definir</v>
      </c>
      <c r="Q380" s="12" t="s">
        <v>109</v>
      </c>
      <c r="R380" s="1" t="str">
        <f t="shared" si="5"/>
        <v/>
      </c>
      <c r="FF380" s="61"/>
    </row>
    <row r="381" spans="1:162" ht="22.5" x14ac:dyDescent="0.15">
      <c r="A381" s="19">
        <v>17</v>
      </c>
      <c r="B381" s="19">
        <v>8</v>
      </c>
      <c r="C381" s="19">
        <v>14</v>
      </c>
      <c r="D381" s="19"/>
      <c r="E381" s="8" t="s">
        <v>524</v>
      </c>
      <c r="F381" s="8" t="s">
        <v>573</v>
      </c>
      <c r="G381" s="20" t="s">
        <v>574</v>
      </c>
      <c r="H381" s="8" t="s">
        <v>24</v>
      </c>
      <c r="I381" s="8" t="s">
        <v>26</v>
      </c>
      <c r="J381" s="8" t="s">
        <v>25</v>
      </c>
      <c r="K381" s="39"/>
      <c r="L381" s="57" t="s">
        <v>25</v>
      </c>
      <c r="M381" s="58" t="s">
        <v>23</v>
      </c>
      <c r="N381" s="44" t="s">
        <v>113</v>
      </c>
      <c r="O381" s="36"/>
      <c r="Q381" s="12" t="s">
        <v>109</v>
      </c>
      <c r="R381" s="1" t="str">
        <f t="shared" si="5"/>
        <v/>
      </c>
      <c r="FF381" s="61"/>
    </row>
    <row r="382" spans="1:162" ht="22.5" x14ac:dyDescent="0.15">
      <c r="A382" s="19">
        <v>17</v>
      </c>
      <c r="B382" s="19">
        <v>8</v>
      </c>
      <c r="C382" s="19">
        <v>14</v>
      </c>
      <c r="D382" s="19">
        <v>1</v>
      </c>
      <c r="E382" s="8" t="s">
        <v>524</v>
      </c>
      <c r="F382" s="8" t="s">
        <v>573</v>
      </c>
      <c r="G382" s="20" t="s">
        <v>575</v>
      </c>
      <c r="H382" s="8" t="s">
        <v>24</v>
      </c>
      <c r="I382" s="8" t="s">
        <v>26</v>
      </c>
      <c r="J382" s="8" t="s">
        <v>25</v>
      </c>
      <c r="K382" s="39"/>
      <c r="L382" s="57" t="s">
        <v>25</v>
      </c>
      <c r="M382" s="58" t="s">
        <v>23</v>
      </c>
      <c r="N382" s="54"/>
      <c r="O382" s="35" t="str">
        <f>IF($N382="","A definir",VLOOKUP($I382&amp;$J382&amp;$N382,tb_aux!$N$2:$O$7,2,0))</f>
        <v>A definir</v>
      </c>
      <c r="Q382" s="12" t="s">
        <v>109</v>
      </c>
      <c r="R382" s="1" t="str">
        <f t="shared" si="5"/>
        <v/>
      </c>
      <c r="FF382" s="61"/>
    </row>
    <row r="383" spans="1:162" ht="22.5" x14ac:dyDescent="0.15">
      <c r="A383" s="19">
        <v>17</v>
      </c>
      <c r="B383" s="19">
        <v>8</v>
      </c>
      <c r="C383" s="19">
        <v>14</v>
      </c>
      <c r="D383" s="19">
        <v>2</v>
      </c>
      <c r="E383" s="8" t="s">
        <v>524</v>
      </c>
      <c r="F383" s="8" t="s">
        <v>573</v>
      </c>
      <c r="G383" s="20" t="s">
        <v>576</v>
      </c>
      <c r="H383" s="8" t="s">
        <v>24</v>
      </c>
      <c r="I383" s="8" t="s">
        <v>26</v>
      </c>
      <c r="J383" s="8" t="s">
        <v>25</v>
      </c>
      <c r="K383" s="39"/>
      <c r="L383" s="57" t="s">
        <v>25</v>
      </c>
      <c r="M383" s="58" t="s">
        <v>23</v>
      </c>
      <c r="N383" s="54"/>
      <c r="O383" s="35" t="str">
        <f>IF($N383="","A definir",VLOOKUP($I383&amp;$J383&amp;$N383,tb_aux!$N$2:$O$7,2,0))</f>
        <v>A definir</v>
      </c>
      <c r="Q383" s="12" t="s">
        <v>109</v>
      </c>
      <c r="R383" s="1" t="str">
        <f t="shared" si="5"/>
        <v/>
      </c>
      <c r="FF383" s="61"/>
    </row>
    <row r="384" spans="1:162" ht="22.5" x14ac:dyDescent="0.15">
      <c r="A384" s="19">
        <v>17</v>
      </c>
      <c r="B384" s="19">
        <v>8</v>
      </c>
      <c r="C384" s="19">
        <v>14</v>
      </c>
      <c r="D384" s="19">
        <v>3</v>
      </c>
      <c r="E384" s="8" t="s">
        <v>524</v>
      </c>
      <c r="F384" s="8" t="s">
        <v>573</v>
      </c>
      <c r="G384" s="20" t="s">
        <v>577</v>
      </c>
      <c r="H384" s="8" t="s">
        <v>24</v>
      </c>
      <c r="I384" s="8" t="s">
        <v>26</v>
      </c>
      <c r="J384" s="8" t="s">
        <v>25</v>
      </c>
      <c r="K384" s="39"/>
      <c r="L384" s="57" t="s">
        <v>25</v>
      </c>
      <c r="M384" s="58" t="s">
        <v>23</v>
      </c>
      <c r="N384" s="54"/>
      <c r="O384" s="35" t="str">
        <f>IF($N384="","A definir",VLOOKUP($I384&amp;$J384&amp;$N384,tb_aux!$N$2:$O$7,2,0))</f>
        <v>A definir</v>
      </c>
      <c r="Q384" s="12" t="s">
        <v>109</v>
      </c>
      <c r="R384" s="1" t="str">
        <f t="shared" si="5"/>
        <v/>
      </c>
      <c r="FF384" s="61"/>
    </row>
    <row r="385" spans="1:162" ht="45" x14ac:dyDescent="0.15">
      <c r="A385" s="19">
        <v>17</v>
      </c>
      <c r="B385" s="19">
        <v>8</v>
      </c>
      <c r="C385" s="19">
        <v>15</v>
      </c>
      <c r="D385" s="19"/>
      <c r="E385" s="8" t="s">
        <v>524</v>
      </c>
      <c r="F385" s="8" t="s">
        <v>578</v>
      </c>
      <c r="G385" s="20" t="s">
        <v>579</v>
      </c>
      <c r="H385" s="8" t="s">
        <v>24</v>
      </c>
      <c r="I385" s="8" t="s">
        <v>26</v>
      </c>
      <c r="J385" s="8" t="s">
        <v>25</v>
      </c>
      <c r="K385" s="39"/>
      <c r="L385" s="57" t="s">
        <v>25</v>
      </c>
      <c r="M385" s="58" t="s">
        <v>23</v>
      </c>
      <c r="N385" s="44" t="s">
        <v>113</v>
      </c>
      <c r="O385" s="36"/>
      <c r="Q385" s="12" t="s">
        <v>109</v>
      </c>
      <c r="R385" s="1" t="str">
        <f t="shared" si="5"/>
        <v/>
      </c>
      <c r="FF385" s="61"/>
    </row>
    <row r="386" spans="1:162" ht="22.5" x14ac:dyDescent="0.15">
      <c r="A386" s="19">
        <v>17</v>
      </c>
      <c r="B386" s="19">
        <v>8</v>
      </c>
      <c r="C386" s="19">
        <v>15</v>
      </c>
      <c r="D386" s="19">
        <v>1</v>
      </c>
      <c r="E386" s="8" t="s">
        <v>524</v>
      </c>
      <c r="F386" s="8" t="s">
        <v>578</v>
      </c>
      <c r="G386" s="20" t="s">
        <v>580</v>
      </c>
      <c r="H386" s="8" t="s">
        <v>24</v>
      </c>
      <c r="I386" s="8" t="s">
        <v>26</v>
      </c>
      <c r="J386" s="8" t="s">
        <v>25</v>
      </c>
      <c r="K386" s="39"/>
      <c r="L386" s="57" t="s">
        <v>25</v>
      </c>
      <c r="M386" s="58" t="s">
        <v>23</v>
      </c>
      <c r="N386" s="54"/>
      <c r="O386" s="35" t="str">
        <f>IF($N386="","A definir",VLOOKUP($I386&amp;$J386&amp;$N386,tb_aux!$N$2:$O$7,2,0))</f>
        <v>A definir</v>
      </c>
      <c r="Q386" s="12" t="s">
        <v>109</v>
      </c>
      <c r="R386" s="1" t="str">
        <f t="shared" si="5"/>
        <v/>
      </c>
      <c r="FF386" s="61"/>
    </row>
    <row r="387" spans="1:162" ht="22.5" x14ac:dyDescent="0.15">
      <c r="A387" s="19">
        <v>17</v>
      </c>
      <c r="B387" s="19">
        <v>8</v>
      </c>
      <c r="C387" s="19">
        <v>15</v>
      </c>
      <c r="D387" s="19">
        <v>2</v>
      </c>
      <c r="E387" s="8" t="s">
        <v>524</v>
      </c>
      <c r="F387" s="8" t="s">
        <v>578</v>
      </c>
      <c r="G387" s="20" t="s">
        <v>581</v>
      </c>
      <c r="H387" s="8" t="s">
        <v>24</v>
      </c>
      <c r="I387" s="8" t="s">
        <v>26</v>
      </c>
      <c r="J387" s="8" t="s">
        <v>25</v>
      </c>
      <c r="K387" s="39"/>
      <c r="L387" s="57" t="s">
        <v>25</v>
      </c>
      <c r="M387" s="58" t="s">
        <v>23</v>
      </c>
      <c r="N387" s="54"/>
      <c r="O387" s="35" t="str">
        <f>IF($N387="","A definir",VLOOKUP($I387&amp;$J387&amp;$N387,tb_aux!$N$2:$O$7,2,0))</f>
        <v>A definir</v>
      </c>
      <c r="Q387" s="12" t="s">
        <v>109</v>
      </c>
      <c r="R387" s="1" t="str">
        <f t="shared" si="5"/>
        <v/>
      </c>
      <c r="FF387" s="61"/>
    </row>
    <row r="388" spans="1:162" ht="22.5" x14ac:dyDescent="0.15">
      <c r="A388" s="19">
        <v>17</v>
      </c>
      <c r="B388" s="19">
        <v>8</v>
      </c>
      <c r="C388" s="19">
        <v>16</v>
      </c>
      <c r="D388" s="19"/>
      <c r="E388" s="8" t="s">
        <v>524</v>
      </c>
      <c r="F388" s="8" t="s">
        <v>582</v>
      </c>
      <c r="G388" s="20" t="s">
        <v>583</v>
      </c>
      <c r="H388" s="8" t="s">
        <v>24</v>
      </c>
      <c r="I388" s="8" t="s">
        <v>26</v>
      </c>
      <c r="J388" s="8" t="s">
        <v>25</v>
      </c>
      <c r="K388" s="39"/>
      <c r="L388" s="57" t="s">
        <v>25</v>
      </c>
      <c r="M388" s="58" t="s">
        <v>23</v>
      </c>
      <c r="N388" s="44" t="s">
        <v>113</v>
      </c>
      <c r="O388" s="36"/>
      <c r="Q388" s="12" t="s">
        <v>109</v>
      </c>
      <c r="R388" s="1" t="str">
        <f t="shared" si="5"/>
        <v/>
      </c>
      <c r="FF388" s="61"/>
    </row>
    <row r="389" spans="1:162" ht="22.5" x14ac:dyDescent="0.15">
      <c r="A389" s="19">
        <v>17</v>
      </c>
      <c r="B389" s="19">
        <v>8</v>
      </c>
      <c r="C389" s="19">
        <v>16</v>
      </c>
      <c r="D389" s="19">
        <v>1</v>
      </c>
      <c r="E389" s="8" t="s">
        <v>524</v>
      </c>
      <c r="F389" s="8" t="s">
        <v>582</v>
      </c>
      <c r="G389" s="20" t="s">
        <v>584</v>
      </c>
      <c r="H389" s="8" t="s">
        <v>24</v>
      </c>
      <c r="I389" s="8" t="s">
        <v>26</v>
      </c>
      <c r="J389" s="8" t="s">
        <v>25</v>
      </c>
      <c r="K389" s="39"/>
      <c r="L389" s="57" t="s">
        <v>25</v>
      </c>
      <c r="M389" s="58" t="s">
        <v>23</v>
      </c>
      <c r="N389" s="54"/>
      <c r="O389" s="35" t="str">
        <f>IF($N389="","A definir",VLOOKUP($I389&amp;$J389&amp;$N389,tb_aux!$N$2:$O$7,2,0))</f>
        <v>A definir</v>
      </c>
      <c r="Q389" s="12" t="s">
        <v>109</v>
      </c>
      <c r="R389" s="1" t="str">
        <f t="shared" si="5"/>
        <v/>
      </c>
      <c r="FF389" s="61"/>
    </row>
    <row r="390" spans="1:162" ht="22.5" x14ac:dyDescent="0.15">
      <c r="A390" s="19">
        <v>17</v>
      </c>
      <c r="B390" s="19">
        <v>8</v>
      </c>
      <c r="C390" s="19">
        <v>16</v>
      </c>
      <c r="D390" s="19">
        <v>2</v>
      </c>
      <c r="E390" s="8" t="s">
        <v>524</v>
      </c>
      <c r="F390" s="8" t="s">
        <v>582</v>
      </c>
      <c r="G390" s="20" t="s">
        <v>585</v>
      </c>
      <c r="H390" s="8" t="s">
        <v>24</v>
      </c>
      <c r="I390" s="8" t="s">
        <v>26</v>
      </c>
      <c r="J390" s="8" t="s">
        <v>25</v>
      </c>
      <c r="K390" s="39"/>
      <c r="L390" s="57" t="s">
        <v>25</v>
      </c>
      <c r="M390" s="58" t="s">
        <v>23</v>
      </c>
      <c r="N390" s="54"/>
      <c r="O390" s="35" t="str">
        <f>IF($N390="","A definir",VLOOKUP($I390&amp;$J390&amp;$N390,tb_aux!$N$2:$O$7,2,0))</f>
        <v>A definir</v>
      </c>
      <c r="Q390" s="12" t="s">
        <v>109</v>
      </c>
      <c r="R390" s="1" t="str">
        <f t="shared" si="5"/>
        <v/>
      </c>
      <c r="FF390" s="61"/>
    </row>
    <row r="391" spans="1:162" ht="22.5" x14ac:dyDescent="0.15">
      <c r="A391" s="19">
        <v>17</v>
      </c>
      <c r="B391" s="19">
        <v>8</v>
      </c>
      <c r="C391" s="19">
        <v>17</v>
      </c>
      <c r="D391" s="19"/>
      <c r="E391" s="8" t="s">
        <v>524</v>
      </c>
      <c r="F391" s="8" t="s">
        <v>180</v>
      </c>
      <c r="G391" s="20" t="s">
        <v>586</v>
      </c>
      <c r="H391" s="8" t="s">
        <v>24</v>
      </c>
      <c r="I391" s="8" t="s">
        <v>26</v>
      </c>
      <c r="J391" s="8" t="s">
        <v>25</v>
      </c>
      <c r="K391" s="39"/>
      <c r="L391" s="57" t="s">
        <v>25</v>
      </c>
      <c r="M391" s="58" t="s">
        <v>23</v>
      </c>
      <c r="N391" s="44" t="s">
        <v>113</v>
      </c>
      <c r="O391" s="36"/>
      <c r="Q391" s="12" t="s">
        <v>109</v>
      </c>
      <c r="R391" s="1" t="str">
        <f t="shared" ref="R391:R453" si="6">IF(AND(Q392="sub item",Q391="item"),"fórmula","")</f>
        <v/>
      </c>
      <c r="FF391" s="61"/>
    </row>
    <row r="392" spans="1:162" ht="22.5" x14ac:dyDescent="0.15">
      <c r="A392" s="19">
        <v>17</v>
      </c>
      <c r="B392" s="19">
        <v>8</v>
      </c>
      <c r="C392" s="19">
        <v>17</v>
      </c>
      <c r="D392" s="19">
        <v>1</v>
      </c>
      <c r="E392" s="8" t="s">
        <v>524</v>
      </c>
      <c r="F392" s="8" t="s">
        <v>180</v>
      </c>
      <c r="G392" s="20" t="s">
        <v>587</v>
      </c>
      <c r="H392" s="8" t="s">
        <v>24</v>
      </c>
      <c r="I392" s="8" t="s">
        <v>26</v>
      </c>
      <c r="J392" s="8" t="s">
        <v>25</v>
      </c>
      <c r="K392" s="39"/>
      <c r="L392" s="57" t="s">
        <v>25</v>
      </c>
      <c r="M392" s="58" t="s">
        <v>23</v>
      </c>
      <c r="N392" s="54"/>
      <c r="O392" s="35" t="str">
        <f>IF($N392="","A definir",VLOOKUP($I392&amp;$J392&amp;$N392,tb_aux!$N$2:$O$7,2,0))</f>
        <v>A definir</v>
      </c>
      <c r="Q392" s="12" t="s">
        <v>109</v>
      </c>
      <c r="R392" s="1" t="str">
        <f t="shared" si="6"/>
        <v/>
      </c>
      <c r="FF392" s="61"/>
    </row>
    <row r="393" spans="1:162" ht="22.5" x14ac:dyDescent="0.15">
      <c r="A393" s="19">
        <v>17</v>
      </c>
      <c r="B393" s="19">
        <v>8</v>
      </c>
      <c r="C393" s="19">
        <v>17</v>
      </c>
      <c r="D393" s="19">
        <v>2</v>
      </c>
      <c r="E393" s="8" t="s">
        <v>524</v>
      </c>
      <c r="F393" s="8" t="s">
        <v>180</v>
      </c>
      <c r="G393" s="20" t="s">
        <v>576</v>
      </c>
      <c r="H393" s="8" t="s">
        <v>24</v>
      </c>
      <c r="I393" s="8" t="s">
        <v>26</v>
      </c>
      <c r="J393" s="8" t="s">
        <v>25</v>
      </c>
      <c r="K393" s="39"/>
      <c r="L393" s="57" t="s">
        <v>25</v>
      </c>
      <c r="M393" s="58" t="s">
        <v>23</v>
      </c>
      <c r="N393" s="54"/>
      <c r="O393" s="35" t="str">
        <f>IF($N393="","A definir",VLOOKUP($I393&amp;$J393&amp;$N393,tb_aux!$N$2:$O$7,2,0))</f>
        <v>A definir</v>
      </c>
      <c r="Q393" s="12" t="s">
        <v>109</v>
      </c>
      <c r="R393" s="1" t="str">
        <f t="shared" si="6"/>
        <v/>
      </c>
      <c r="FF393" s="61"/>
    </row>
    <row r="394" spans="1:162" ht="22.5" x14ac:dyDescent="0.15">
      <c r="A394" s="19">
        <v>17</v>
      </c>
      <c r="B394" s="19">
        <v>8</v>
      </c>
      <c r="C394" s="19">
        <v>17</v>
      </c>
      <c r="D394" s="19">
        <v>3</v>
      </c>
      <c r="E394" s="8" t="s">
        <v>524</v>
      </c>
      <c r="F394" s="8" t="s">
        <v>180</v>
      </c>
      <c r="G394" s="20" t="s">
        <v>588</v>
      </c>
      <c r="H394" s="8" t="s">
        <v>24</v>
      </c>
      <c r="I394" s="8" t="s">
        <v>26</v>
      </c>
      <c r="J394" s="8" t="s">
        <v>25</v>
      </c>
      <c r="K394" s="39"/>
      <c r="L394" s="57" t="s">
        <v>25</v>
      </c>
      <c r="M394" s="58" t="s">
        <v>23</v>
      </c>
      <c r="N394" s="54"/>
      <c r="O394" s="35" t="str">
        <f>IF($N394="","A definir",VLOOKUP($I394&amp;$J394&amp;$N394,tb_aux!$N$2:$O$7,2,0))</f>
        <v>A definir</v>
      </c>
      <c r="Q394" s="12" t="s">
        <v>109</v>
      </c>
      <c r="R394" s="1" t="str">
        <f t="shared" si="6"/>
        <v/>
      </c>
      <c r="FF394" s="61"/>
    </row>
    <row r="395" spans="1:162" ht="22.5" x14ac:dyDescent="0.15">
      <c r="A395" s="19">
        <v>17</v>
      </c>
      <c r="B395" s="19">
        <v>8</v>
      </c>
      <c r="C395" s="19">
        <v>17</v>
      </c>
      <c r="D395" s="19">
        <v>4</v>
      </c>
      <c r="E395" s="8" t="s">
        <v>524</v>
      </c>
      <c r="F395" s="8" t="s">
        <v>180</v>
      </c>
      <c r="G395" s="20" t="s">
        <v>589</v>
      </c>
      <c r="H395" s="8" t="s">
        <v>24</v>
      </c>
      <c r="I395" s="8" t="s">
        <v>26</v>
      </c>
      <c r="J395" s="8" t="s">
        <v>25</v>
      </c>
      <c r="K395" s="39"/>
      <c r="L395" s="57" t="s">
        <v>25</v>
      </c>
      <c r="M395" s="58" t="s">
        <v>23</v>
      </c>
      <c r="N395" s="54"/>
      <c r="O395" s="35" t="str">
        <f>IF($N395="","A definir",VLOOKUP($I395&amp;$J395&amp;$N395,tb_aux!$N$2:$O$7,2,0))</f>
        <v>A definir</v>
      </c>
      <c r="Q395" s="12" t="s">
        <v>109</v>
      </c>
      <c r="R395" s="1" t="str">
        <f t="shared" si="6"/>
        <v/>
      </c>
      <c r="FF395" s="61"/>
    </row>
    <row r="396" spans="1:162" ht="45" x14ac:dyDescent="0.15">
      <c r="A396" s="19">
        <v>17</v>
      </c>
      <c r="B396" s="19">
        <v>9</v>
      </c>
      <c r="C396" s="19"/>
      <c r="D396" s="19"/>
      <c r="E396" s="8" t="s">
        <v>524</v>
      </c>
      <c r="F396" s="8" t="s">
        <v>590</v>
      </c>
      <c r="G396" s="8" t="s">
        <v>591</v>
      </c>
      <c r="H396" s="8" t="s">
        <v>24</v>
      </c>
      <c r="I396" s="8" t="s">
        <v>26</v>
      </c>
      <c r="J396" s="8" t="s">
        <v>25</v>
      </c>
      <c r="K396" s="39"/>
      <c r="L396" s="57" t="s">
        <v>25</v>
      </c>
      <c r="M396" s="58" t="s">
        <v>23</v>
      </c>
      <c r="N396" s="54"/>
      <c r="O396" s="35" t="str">
        <f>IF($N396="","A definir",VLOOKUP($I396&amp;$J396&amp;$N396,tb_aux!$N$2:$O$7,2,0))</f>
        <v>A definir</v>
      </c>
      <c r="Q396" s="12" t="s">
        <v>60</v>
      </c>
      <c r="R396" s="1" t="str">
        <f t="shared" si="6"/>
        <v/>
      </c>
      <c r="FF396" s="61"/>
    </row>
    <row r="397" spans="1:162" ht="22.5" x14ac:dyDescent="0.15">
      <c r="A397" s="19">
        <v>17</v>
      </c>
      <c r="B397" s="19">
        <v>10</v>
      </c>
      <c r="C397" s="19"/>
      <c r="D397" s="19"/>
      <c r="E397" s="8" t="s">
        <v>524</v>
      </c>
      <c r="F397" s="8" t="s">
        <v>592</v>
      </c>
      <c r="G397" s="8" t="s">
        <v>593</v>
      </c>
      <c r="H397" s="8" t="s">
        <v>24</v>
      </c>
      <c r="I397" s="8" t="s">
        <v>26</v>
      </c>
      <c r="J397" s="8" t="s">
        <v>25</v>
      </c>
      <c r="K397" s="39"/>
      <c r="L397" s="57" t="s">
        <v>25</v>
      </c>
      <c r="M397" s="58" t="s">
        <v>23</v>
      </c>
      <c r="N397" s="44" t="s">
        <v>113</v>
      </c>
      <c r="O397" s="36"/>
      <c r="Q397" s="12" t="s">
        <v>60</v>
      </c>
      <c r="R397" s="1" t="str">
        <f t="shared" si="6"/>
        <v>fórmula</v>
      </c>
      <c r="FF397" s="61"/>
    </row>
    <row r="398" spans="1:162" ht="22.5" x14ac:dyDescent="0.15">
      <c r="A398" s="19">
        <v>17</v>
      </c>
      <c r="B398" s="19">
        <v>10</v>
      </c>
      <c r="C398" s="19">
        <v>1</v>
      </c>
      <c r="D398" s="19"/>
      <c r="E398" s="8" t="s">
        <v>524</v>
      </c>
      <c r="F398" s="8" t="s">
        <v>592</v>
      </c>
      <c r="G398" s="20" t="s">
        <v>594</v>
      </c>
      <c r="H398" s="8" t="s">
        <v>24</v>
      </c>
      <c r="I398" s="8" t="s">
        <v>26</v>
      </c>
      <c r="J398" s="8" t="s">
        <v>25</v>
      </c>
      <c r="K398" s="39"/>
      <c r="L398" s="57" t="s">
        <v>25</v>
      </c>
      <c r="M398" s="58" t="s">
        <v>23</v>
      </c>
      <c r="N398" s="54"/>
      <c r="O398" s="35" t="str">
        <f>IF($N398="","A definir",VLOOKUP($I398&amp;$J398&amp;$N398,tb_aux!$N$2:$O$7,2,0))</f>
        <v>A definir</v>
      </c>
      <c r="Q398" s="12" t="s">
        <v>109</v>
      </c>
      <c r="R398" s="1" t="str">
        <f t="shared" si="6"/>
        <v/>
      </c>
      <c r="FF398" s="61"/>
    </row>
    <row r="399" spans="1:162" ht="33.75" x14ac:dyDescent="0.15">
      <c r="A399" s="19">
        <v>17</v>
      </c>
      <c r="B399" s="19">
        <v>10</v>
      </c>
      <c r="C399" s="19">
        <v>2</v>
      </c>
      <c r="D399" s="19"/>
      <c r="E399" s="8" t="s">
        <v>524</v>
      </c>
      <c r="F399" s="8" t="s">
        <v>592</v>
      </c>
      <c r="G399" s="20" t="s">
        <v>595</v>
      </c>
      <c r="H399" s="8" t="s">
        <v>24</v>
      </c>
      <c r="I399" s="8" t="s">
        <v>26</v>
      </c>
      <c r="J399" s="8" t="s">
        <v>25</v>
      </c>
      <c r="K399" s="39"/>
      <c r="L399" s="57" t="s">
        <v>25</v>
      </c>
      <c r="M399" s="58" t="s">
        <v>23</v>
      </c>
      <c r="N399" s="54"/>
      <c r="O399" s="35" t="str">
        <f>IF($N399="","A definir",VLOOKUP($I399&amp;$J399&amp;$N399,tb_aux!$N$2:$O$7,2,0))</f>
        <v>A definir</v>
      </c>
      <c r="Q399" s="12" t="s">
        <v>109</v>
      </c>
      <c r="R399" s="1" t="str">
        <f t="shared" si="6"/>
        <v/>
      </c>
      <c r="FF399" s="61"/>
    </row>
    <row r="400" spans="1:162" ht="56.25" x14ac:dyDescent="0.15">
      <c r="A400" s="19">
        <v>17</v>
      </c>
      <c r="B400" s="19">
        <v>11</v>
      </c>
      <c r="C400" s="19"/>
      <c r="D400" s="19"/>
      <c r="E400" s="8" t="s">
        <v>524</v>
      </c>
      <c r="F400" s="8" t="s">
        <v>319</v>
      </c>
      <c r="G400" s="8" t="s">
        <v>596</v>
      </c>
      <c r="H400" s="8" t="s">
        <v>24</v>
      </c>
      <c r="I400" s="8" t="s">
        <v>26</v>
      </c>
      <c r="J400" s="8" t="s">
        <v>25</v>
      </c>
      <c r="K400" s="39" t="s">
        <v>597</v>
      </c>
      <c r="L400" s="57" t="s">
        <v>25</v>
      </c>
      <c r="M400" s="58" t="s">
        <v>23</v>
      </c>
      <c r="N400" s="54"/>
      <c r="O400" s="35" t="str">
        <f>IF($N400="","A definir",VLOOKUP($I400&amp;$J400&amp;$N400,tb_aux!$N$2:$O$7,2,0))</f>
        <v>A definir</v>
      </c>
      <c r="Q400" s="12" t="s">
        <v>60</v>
      </c>
      <c r="R400" s="1" t="str">
        <f t="shared" si="6"/>
        <v/>
      </c>
      <c r="FF400" s="61"/>
    </row>
    <row r="401" spans="1:162" ht="22.5" x14ac:dyDescent="0.15">
      <c r="A401" s="19">
        <v>17</v>
      </c>
      <c r="B401" s="19">
        <v>12</v>
      </c>
      <c r="C401" s="19"/>
      <c r="D401" s="19"/>
      <c r="E401" s="8" t="s">
        <v>524</v>
      </c>
      <c r="F401" s="8" t="s">
        <v>319</v>
      </c>
      <c r="G401" s="8" t="s">
        <v>598</v>
      </c>
      <c r="H401" s="8" t="s">
        <v>24</v>
      </c>
      <c r="I401" s="8" t="s">
        <v>26</v>
      </c>
      <c r="J401" s="8" t="s">
        <v>25</v>
      </c>
      <c r="K401" s="39"/>
      <c r="L401" s="57" t="s">
        <v>25</v>
      </c>
      <c r="M401" s="58" t="s">
        <v>23</v>
      </c>
      <c r="N401" s="54"/>
      <c r="O401" s="35" t="str">
        <f>IF($N401="","A definir",VLOOKUP($I401&amp;$J401&amp;$N401,tb_aux!$N$2:$O$7,2,0))</f>
        <v>A definir</v>
      </c>
      <c r="Q401" s="12" t="s">
        <v>60</v>
      </c>
      <c r="R401" s="1" t="str">
        <f t="shared" si="6"/>
        <v/>
      </c>
      <c r="FF401" s="61"/>
    </row>
    <row r="402" spans="1:162" ht="22.5" x14ac:dyDescent="0.15">
      <c r="A402" s="19">
        <v>17</v>
      </c>
      <c r="B402" s="19">
        <v>13</v>
      </c>
      <c r="C402" s="19"/>
      <c r="D402" s="19"/>
      <c r="E402" s="8" t="s">
        <v>524</v>
      </c>
      <c r="F402" s="8" t="s">
        <v>599</v>
      </c>
      <c r="G402" s="8" t="s">
        <v>600</v>
      </c>
      <c r="H402" s="8" t="s">
        <v>24</v>
      </c>
      <c r="I402" s="8" t="s">
        <v>26</v>
      </c>
      <c r="J402" s="8" t="s">
        <v>25</v>
      </c>
      <c r="K402" s="39"/>
      <c r="L402" s="57" t="s">
        <v>25</v>
      </c>
      <c r="M402" s="58" t="s">
        <v>23</v>
      </c>
      <c r="N402" s="54"/>
      <c r="O402" s="35" t="str">
        <f>IF($N402="","A definir",VLOOKUP($I402&amp;$J402&amp;$N402,tb_aux!$N$2:$O$7,2,0))</f>
        <v>A definir</v>
      </c>
      <c r="Q402" s="12" t="s">
        <v>60</v>
      </c>
      <c r="R402" s="1" t="str">
        <f t="shared" si="6"/>
        <v/>
      </c>
      <c r="FF402" s="61"/>
    </row>
    <row r="403" spans="1:162" ht="22.5" x14ac:dyDescent="0.15">
      <c r="A403" s="19">
        <v>17</v>
      </c>
      <c r="B403" s="19">
        <v>14</v>
      </c>
      <c r="C403" s="19"/>
      <c r="D403" s="19"/>
      <c r="E403" s="8" t="s">
        <v>524</v>
      </c>
      <c r="F403" s="8" t="s">
        <v>599</v>
      </c>
      <c r="G403" s="8" t="s">
        <v>601</v>
      </c>
      <c r="H403" s="8" t="s">
        <v>24</v>
      </c>
      <c r="I403" s="8" t="s">
        <v>26</v>
      </c>
      <c r="J403" s="8" t="s">
        <v>25</v>
      </c>
      <c r="K403" s="39"/>
      <c r="L403" s="57" t="s">
        <v>25</v>
      </c>
      <c r="M403" s="58" t="s">
        <v>23</v>
      </c>
      <c r="N403" s="54"/>
      <c r="O403" s="35" t="str">
        <f>IF($N403="","A definir",VLOOKUP($I403&amp;$J403&amp;$N403,tb_aux!$N$2:$O$7,2,0))</f>
        <v>A definir</v>
      </c>
      <c r="Q403" s="12" t="s">
        <v>60</v>
      </c>
      <c r="R403" s="1" t="str">
        <f t="shared" si="6"/>
        <v/>
      </c>
      <c r="FF403" s="61"/>
    </row>
    <row r="404" spans="1:162" ht="22.5" x14ac:dyDescent="0.15">
      <c r="A404" s="19">
        <v>17</v>
      </c>
      <c r="B404" s="19">
        <v>15</v>
      </c>
      <c r="C404" s="19"/>
      <c r="D404" s="19"/>
      <c r="E404" s="8" t="s">
        <v>524</v>
      </c>
      <c r="F404" s="8" t="s">
        <v>599</v>
      </c>
      <c r="G404" s="20" t="s">
        <v>602</v>
      </c>
      <c r="H404" s="8" t="s">
        <v>24</v>
      </c>
      <c r="I404" s="8" t="s">
        <v>26</v>
      </c>
      <c r="J404" s="8" t="s">
        <v>25</v>
      </c>
      <c r="K404" s="39"/>
      <c r="L404" s="57" t="s">
        <v>25</v>
      </c>
      <c r="M404" s="58" t="s">
        <v>23</v>
      </c>
      <c r="N404" s="54"/>
      <c r="O404" s="35" t="str">
        <f>IF($N404="","A definir",VLOOKUP($I404&amp;$J404&amp;$N404,tb_aux!$N$2:$O$7,2,0))</f>
        <v>A definir</v>
      </c>
      <c r="Q404" s="12" t="s">
        <v>60</v>
      </c>
      <c r="R404" s="1" t="str">
        <f t="shared" si="6"/>
        <v/>
      </c>
      <c r="FF404" s="61"/>
    </row>
    <row r="405" spans="1:162" ht="74.45" customHeight="1" x14ac:dyDescent="0.15">
      <c r="A405" s="19">
        <v>17</v>
      </c>
      <c r="B405" s="19">
        <v>16</v>
      </c>
      <c r="C405" s="19"/>
      <c r="D405" s="19"/>
      <c r="E405" s="8" t="s">
        <v>524</v>
      </c>
      <c r="F405" s="8" t="s">
        <v>599</v>
      </c>
      <c r="G405" s="20" t="s">
        <v>603</v>
      </c>
      <c r="H405" s="8" t="s">
        <v>24</v>
      </c>
      <c r="I405" s="8" t="s">
        <v>18</v>
      </c>
      <c r="J405" s="8" t="s">
        <v>25</v>
      </c>
      <c r="K405" s="39"/>
      <c r="L405" s="57" t="s">
        <v>25</v>
      </c>
      <c r="M405" s="58" t="s">
        <v>31</v>
      </c>
      <c r="N405" s="54"/>
      <c r="O405" s="35" t="str">
        <f>IF($N405="","A definir",VLOOKUP($I405&amp;$J405&amp;$N405,tb_aux!$N$2:$O$7,2,0))</f>
        <v>A definir</v>
      </c>
      <c r="Q405" s="12" t="s">
        <v>60</v>
      </c>
      <c r="R405" s="1" t="str">
        <f t="shared" si="6"/>
        <v/>
      </c>
      <c r="FF405" s="61"/>
    </row>
    <row r="406" spans="1:162" ht="33.75" x14ac:dyDescent="0.15">
      <c r="A406" s="19">
        <v>17</v>
      </c>
      <c r="B406" s="19">
        <v>17</v>
      </c>
      <c r="C406" s="19"/>
      <c r="D406" s="19"/>
      <c r="E406" s="8" t="s">
        <v>524</v>
      </c>
      <c r="F406" s="8" t="s">
        <v>599</v>
      </c>
      <c r="G406" s="20" t="s">
        <v>604</v>
      </c>
      <c r="H406" s="8" t="s">
        <v>24</v>
      </c>
      <c r="I406" s="8" t="s">
        <v>26</v>
      </c>
      <c r="J406" s="8" t="s">
        <v>25</v>
      </c>
      <c r="K406" s="39"/>
      <c r="L406" s="57" t="s">
        <v>25</v>
      </c>
      <c r="M406" s="58" t="s">
        <v>23</v>
      </c>
      <c r="N406" s="54"/>
      <c r="O406" s="35" t="str">
        <f>IF($N406="","A definir",VLOOKUP($I406&amp;$J406&amp;$N406,tb_aux!$N$2:$O$7,2,0))</f>
        <v>A definir</v>
      </c>
      <c r="Q406" s="12" t="s">
        <v>60</v>
      </c>
      <c r="R406" s="1" t="str">
        <f t="shared" si="6"/>
        <v/>
      </c>
      <c r="FF406" s="61"/>
    </row>
    <row r="407" spans="1:162" ht="22.5" x14ac:dyDescent="0.15">
      <c r="A407" s="19">
        <v>17</v>
      </c>
      <c r="B407" s="19">
        <v>18</v>
      </c>
      <c r="C407" s="19"/>
      <c r="D407" s="19"/>
      <c r="E407" s="8" t="s">
        <v>524</v>
      </c>
      <c r="F407" s="8" t="s">
        <v>599</v>
      </c>
      <c r="G407" s="20" t="s">
        <v>605</v>
      </c>
      <c r="H407" s="8" t="s">
        <v>24</v>
      </c>
      <c r="I407" s="8" t="s">
        <v>26</v>
      </c>
      <c r="J407" s="8" t="s">
        <v>25</v>
      </c>
      <c r="K407" s="39"/>
      <c r="L407" s="57" t="s">
        <v>25</v>
      </c>
      <c r="M407" s="58" t="s">
        <v>23</v>
      </c>
      <c r="N407" s="54"/>
      <c r="O407" s="35" t="str">
        <f>IF($N407="","A definir",VLOOKUP($I407&amp;$J407&amp;$N407,tb_aux!$N$2:$O$7,2,0))</f>
        <v>A definir</v>
      </c>
      <c r="Q407" s="12" t="s">
        <v>60</v>
      </c>
      <c r="R407" s="1" t="str">
        <f t="shared" si="6"/>
        <v/>
      </c>
      <c r="FF407" s="61"/>
    </row>
    <row r="408" spans="1:162" ht="56.25" x14ac:dyDescent="0.15">
      <c r="A408" s="19">
        <v>17</v>
      </c>
      <c r="B408" s="19">
        <v>19</v>
      </c>
      <c r="C408" s="19"/>
      <c r="D408" s="19"/>
      <c r="E408" s="8" t="s">
        <v>524</v>
      </c>
      <c r="F408" s="8" t="s">
        <v>599</v>
      </c>
      <c r="G408" s="20" t="s">
        <v>606</v>
      </c>
      <c r="H408" s="8" t="s">
        <v>24</v>
      </c>
      <c r="I408" s="8" t="s">
        <v>26</v>
      </c>
      <c r="J408" s="8" t="s">
        <v>25</v>
      </c>
      <c r="K408" s="39"/>
      <c r="L408" s="57" t="s">
        <v>25</v>
      </c>
      <c r="M408" s="58" t="s">
        <v>23</v>
      </c>
      <c r="N408" s="54"/>
      <c r="O408" s="35" t="str">
        <f>IF($N408="","A definir",VLOOKUP($I408&amp;$J408&amp;$N408,tb_aux!$N$2:$O$7,2,0))</f>
        <v>A definir</v>
      </c>
      <c r="Q408" s="12" t="s">
        <v>60</v>
      </c>
      <c r="R408" s="1" t="str">
        <f t="shared" si="6"/>
        <v/>
      </c>
      <c r="FF408" s="61"/>
    </row>
    <row r="409" spans="1:162" ht="22.5" x14ac:dyDescent="0.15">
      <c r="A409" s="19">
        <v>17</v>
      </c>
      <c r="B409" s="19">
        <v>20</v>
      </c>
      <c r="C409" s="19"/>
      <c r="D409" s="19"/>
      <c r="E409" s="8" t="s">
        <v>524</v>
      </c>
      <c r="F409" s="8" t="s">
        <v>599</v>
      </c>
      <c r="G409" s="20" t="s">
        <v>607</v>
      </c>
      <c r="H409" s="8" t="s">
        <v>24</v>
      </c>
      <c r="I409" s="8" t="s">
        <v>26</v>
      </c>
      <c r="J409" s="8" t="s">
        <v>25</v>
      </c>
      <c r="K409" s="39"/>
      <c r="L409" s="57" t="s">
        <v>25</v>
      </c>
      <c r="M409" s="58" t="s">
        <v>23</v>
      </c>
      <c r="N409" s="54"/>
      <c r="O409" s="35" t="str">
        <f>IF($N409="","A definir",VLOOKUP($I409&amp;$J409&amp;$N409,tb_aux!$N$2:$O$7,2,0))</f>
        <v>A definir</v>
      </c>
      <c r="Q409" s="12" t="s">
        <v>60</v>
      </c>
      <c r="R409" s="1" t="str">
        <f t="shared" si="6"/>
        <v/>
      </c>
      <c r="FF409" s="61"/>
    </row>
    <row r="410" spans="1:162" ht="22.5" x14ac:dyDescent="0.15">
      <c r="A410" s="19">
        <v>17</v>
      </c>
      <c r="B410" s="19">
        <v>21</v>
      </c>
      <c r="C410" s="19"/>
      <c r="D410" s="19"/>
      <c r="E410" s="8" t="s">
        <v>524</v>
      </c>
      <c r="F410" s="8" t="s">
        <v>573</v>
      </c>
      <c r="G410" s="20" t="s">
        <v>608</v>
      </c>
      <c r="H410" s="8" t="s">
        <v>24</v>
      </c>
      <c r="I410" s="8" t="s">
        <v>26</v>
      </c>
      <c r="J410" s="8" t="s">
        <v>25</v>
      </c>
      <c r="K410" s="39"/>
      <c r="L410" s="57" t="s">
        <v>25</v>
      </c>
      <c r="M410" s="58" t="s">
        <v>23</v>
      </c>
      <c r="N410" s="54"/>
      <c r="O410" s="35" t="str">
        <f>IF($N410="","A definir",VLOOKUP($I410&amp;$J410&amp;$N410,tb_aux!$N$2:$O$7,2,0))</f>
        <v>A definir</v>
      </c>
      <c r="Q410" s="12" t="s">
        <v>60</v>
      </c>
      <c r="R410" s="1" t="str">
        <f t="shared" si="6"/>
        <v/>
      </c>
      <c r="FF410" s="61"/>
    </row>
    <row r="411" spans="1:162" ht="45" x14ac:dyDescent="0.15">
      <c r="A411" s="19">
        <v>17</v>
      </c>
      <c r="B411" s="19">
        <v>22</v>
      </c>
      <c r="C411" s="19"/>
      <c r="D411" s="19"/>
      <c r="E411" s="8" t="s">
        <v>524</v>
      </c>
      <c r="F411" s="8" t="s">
        <v>573</v>
      </c>
      <c r="G411" s="8" t="s">
        <v>609</v>
      </c>
      <c r="H411" s="8" t="s">
        <v>24</v>
      </c>
      <c r="I411" s="8" t="s">
        <v>26</v>
      </c>
      <c r="J411" s="8" t="s">
        <v>25</v>
      </c>
      <c r="K411" s="39"/>
      <c r="L411" s="57" t="s">
        <v>25</v>
      </c>
      <c r="M411" s="58" t="s">
        <v>23</v>
      </c>
      <c r="N411" s="54"/>
      <c r="O411" s="35" t="str">
        <f>IF($N411="","A definir",VLOOKUP($I411&amp;$J411&amp;$N411,tb_aux!$N$2:$O$7,2,0))</f>
        <v>A definir</v>
      </c>
      <c r="Q411" s="12" t="s">
        <v>60</v>
      </c>
      <c r="R411" s="1" t="str">
        <f t="shared" si="6"/>
        <v/>
      </c>
      <c r="FF411" s="61"/>
    </row>
    <row r="412" spans="1:162" ht="22.5" x14ac:dyDescent="0.15">
      <c r="A412" s="19">
        <v>17</v>
      </c>
      <c r="B412" s="19">
        <v>23</v>
      </c>
      <c r="C412" s="19"/>
      <c r="D412" s="19"/>
      <c r="E412" s="8" t="s">
        <v>524</v>
      </c>
      <c r="F412" s="8" t="s">
        <v>610</v>
      </c>
      <c r="G412" s="8" t="s">
        <v>611</v>
      </c>
      <c r="H412" s="8" t="s">
        <v>24</v>
      </c>
      <c r="I412" s="8" t="s">
        <v>26</v>
      </c>
      <c r="J412" s="8" t="s">
        <v>25</v>
      </c>
      <c r="K412" s="39"/>
      <c r="L412" s="57" t="s">
        <v>25</v>
      </c>
      <c r="M412" s="58" t="s">
        <v>23</v>
      </c>
      <c r="N412" s="44" t="s">
        <v>113</v>
      </c>
      <c r="O412" s="36"/>
      <c r="Q412" s="12" t="s">
        <v>60</v>
      </c>
      <c r="R412" s="1" t="str">
        <f t="shared" si="6"/>
        <v>fórmula</v>
      </c>
      <c r="FF412" s="61"/>
    </row>
    <row r="413" spans="1:162" ht="22.5" x14ac:dyDescent="0.15">
      <c r="A413" s="19">
        <v>17</v>
      </c>
      <c r="B413" s="19">
        <v>23</v>
      </c>
      <c r="C413" s="19">
        <v>1</v>
      </c>
      <c r="D413" s="19"/>
      <c r="E413" s="8" t="s">
        <v>524</v>
      </c>
      <c r="F413" s="8" t="s">
        <v>610</v>
      </c>
      <c r="G413" s="20" t="s">
        <v>612</v>
      </c>
      <c r="H413" s="8" t="s">
        <v>24</v>
      </c>
      <c r="I413" s="8" t="s">
        <v>26</v>
      </c>
      <c r="J413" s="8" t="s">
        <v>25</v>
      </c>
      <c r="K413" s="39"/>
      <c r="L413" s="57" t="s">
        <v>25</v>
      </c>
      <c r="M413" s="58" t="s">
        <v>23</v>
      </c>
      <c r="N413" s="54"/>
      <c r="O413" s="35" t="str">
        <f>IF($N413="","A definir",VLOOKUP($I413&amp;$J413&amp;$N413,tb_aux!$N$2:$O$7,2,0))</f>
        <v>A definir</v>
      </c>
      <c r="Q413" s="12" t="s">
        <v>109</v>
      </c>
      <c r="R413" s="1" t="str">
        <f t="shared" si="6"/>
        <v/>
      </c>
      <c r="FF413" s="61"/>
    </row>
    <row r="414" spans="1:162" ht="22.5" x14ac:dyDescent="0.15">
      <c r="A414" s="19">
        <v>17</v>
      </c>
      <c r="B414" s="19">
        <v>23</v>
      </c>
      <c r="C414" s="19">
        <v>2</v>
      </c>
      <c r="D414" s="19"/>
      <c r="E414" s="8" t="s">
        <v>524</v>
      </c>
      <c r="F414" s="8" t="s">
        <v>610</v>
      </c>
      <c r="G414" s="20" t="s">
        <v>613</v>
      </c>
      <c r="H414" s="8" t="s">
        <v>24</v>
      </c>
      <c r="I414" s="8" t="s">
        <v>26</v>
      </c>
      <c r="J414" s="8" t="s">
        <v>25</v>
      </c>
      <c r="K414" s="39"/>
      <c r="L414" s="57" t="s">
        <v>25</v>
      </c>
      <c r="M414" s="58" t="s">
        <v>23</v>
      </c>
      <c r="N414" s="54"/>
      <c r="O414" s="35" t="str">
        <f>IF($N414="","A definir",VLOOKUP($I414&amp;$J414&amp;$N414,tb_aux!$N$2:$O$7,2,0))</f>
        <v>A definir</v>
      </c>
      <c r="Q414" s="12" t="s">
        <v>109</v>
      </c>
      <c r="R414" s="1" t="str">
        <f t="shared" si="6"/>
        <v/>
      </c>
      <c r="FF414" s="61"/>
    </row>
    <row r="415" spans="1:162" ht="22.5" x14ac:dyDescent="0.15">
      <c r="A415" s="19">
        <v>17</v>
      </c>
      <c r="B415" s="19">
        <v>23</v>
      </c>
      <c r="C415" s="19">
        <v>3</v>
      </c>
      <c r="D415" s="19"/>
      <c r="E415" s="8" t="s">
        <v>524</v>
      </c>
      <c r="F415" s="8" t="s">
        <v>610</v>
      </c>
      <c r="G415" s="20" t="s">
        <v>614</v>
      </c>
      <c r="H415" s="8" t="s">
        <v>24</v>
      </c>
      <c r="I415" s="8" t="s">
        <v>26</v>
      </c>
      <c r="J415" s="8" t="s">
        <v>25</v>
      </c>
      <c r="K415" s="39"/>
      <c r="L415" s="57" t="s">
        <v>25</v>
      </c>
      <c r="M415" s="58" t="s">
        <v>23</v>
      </c>
      <c r="N415" s="54"/>
      <c r="O415" s="35" t="str">
        <f>IF($N415="","A definir",VLOOKUP($I415&amp;$J415&amp;$N415,tb_aux!$N$2:$O$7,2,0))</f>
        <v>A definir</v>
      </c>
      <c r="Q415" s="12" t="s">
        <v>109</v>
      </c>
      <c r="R415" s="1" t="str">
        <f t="shared" si="6"/>
        <v/>
      </c>
      <c r="FF415" s="61"/>
    </row>
    <row r="416" spans="1:162" ht="22.5" x14ac:dyDescent="0.15">
      <c r="A416" s="19">
        <v>17</v>
      </c>
      <c r="B416" s="19">
        <v>24</v>
      </c>
      <c r="C416" s="19"/>
      <c r="D416" s="19"/>
      <c r="E416" s="8" t="s">
        <v>524</v>
      </c>
      <c r="F416" s="8" t="s">
        <v>615</v>
      </c>
      <c r="G416" s="8" t="s">
        <v>616</v>
      </c>
      <c r="H416" s="8" t="s">
        <v>24</v>
      </c>
      <c r="I416" s="8" t="s">
        <v>26</v>
      </c>
      <c r="J416" s="8" t="s">
        <v>25</v>
      </c>
      <c r="K416" s="39"/>
      <c r="L416" s="57" t="s">
        <v>25</v>
      </c>
      <c r="M416" s="58" t="s">
        <v>23</v>
      </c>
      <c r="N416" s="44" t="s">
        <v>113</v>
      </c>
      <c r="O416" s="36"/>
      <c r="Q416" s="12" t="s">
        <v>60</v>
      </c>
      <c r="R416" s="1" t="str">
        <f t="shared" si="6"/>
        <v>fórmula</v>
      </c>
      <c r="FF416" s="61"/>
    </row>
    <row r="417" spans="1:162" ht="22.5" x14ac:dyDescent="0.15">
      <c r="A417" s="19">
        <v>17</v>
      </c>
      <c r="B417" s="19">
        <v>24</v>
      </c>
      <c r="C417" s="19">
        <v>1</v>
      </c>
      <c r="D417" s="19"/>
      <c r="E417" s="8" t="s">
        <v>524</v>
      </c>
      <c r="F417" s="8" t="s">
        <v>615</v>
      </c>
      <c r="G417" s="20" t="s">
        <v>617</v>
      </c>
      <c r="H417" s="8" t="s">
        <v>24</v>
      </c>
      <c r="I417" s="8" t="s">
        <v>26</v>
      </c>
      <c r="J417" s="8" t="s">
        <v>25</v>
      </c>
      <c r="K417" s="39"/>
      <c r="L417" s="57" t="s">
        <v>25</v>
      </c>
      <c r="M417" s="58" t="s">
        <v>23</v>
      </c>
      <c r="N417" s="54"/>
      <c r="O417" s="35" t="str">
        <f>IF($N417="","A definir",VLOOKUP($I417&amp;$J417&amp;$N417,tb_aux!$N$2:$O$7,2,0))</f>
        <v>A definir</v>
      </c>
      <c r="Q417" s="12" t="s">
        <v>109</v>
      </c>
      <c r="R417" s="1" t="str">
        <f t="shared" si="6"/>
        <v/>
      </c>
      <c r="FF417" s="61"/>
    </row>
    <row r="418" spans="1:162" ht="22.5" x14ac:dyDescent="0.15">
      <c r="A418" s="19">
        <v>17</v>
      </c>
      <c r="B418" s="19">
        <v>24</v>
      </c>
      <c r="C418" s="19">
        <v>2</v>
      </c>
      <c r="D418" s="19"/>
      <c r="E418" s="8" t="s">
        <v>524</v>
      </c>
      <c r="F418" s="8" t="s">
        <v>615</v>
      </c>
      <c r="G418" s="20" t="s">
        <v>618</v>
      </c>
      <c r="H418" s="8" t="s">
        <v>24</v>
      </c>
      <c r="I418" s="8" t="s">
        <v>26</v>
      </c>
      <c r="J418" s="8" t="s">
        <v>25</v>
      </c>
      <c r="K418" s="39"/>
      <c r="L418" s="57" t="s">
        <v>25</v>
      </c>
      <c r="M418" s="58" t="s">
        <v>23</v>
      </c>
      <c r="N418" s="54"/>
      <c r="O418" s="35" t="str">
        <f>IF($N418="","A definir",VLOOKUP($I418&amp;$J418&amp;$N418,tb_aux!$N$2:$O$7,2,0))</f>
        <v>A definir</v>
      </c>
      <c r="Q418" s="12" t="s">
        <v>109</v>
      </c>
      <c r="R418" s="1" t="str">
        <f t="shared" si="6"/>
        <v/>
      </c>
      <c r="FF418" s="61"/>
    </row>
    <row r="419" spans="1:162" ht="22.5" x14ac:dyDescent="0.15">
      <c r="A419" s="19">
        <v>17</v>
      </c>
      <c r="B419" s="19">
        <v>25</v>
      </c>
      <c r="C419" s="19"/>
      <c r="D419" s="19"/>
      <c r="E419" s="8" t="s">
        <v>524</v>
      </c>
      <c r="F419" s="8" t="s">
        <v>582</v>
      </c>
      <c r="G419" s="8" t="s">
        <v>619</v>
      </c>
      <c r="H419" s="8" t="s">
        <v>24</v>
      </c>
      <c r="I419" s="8" t="s">
        <v>26</v>
      </c>
      <c r="J419" s="8" t="s">
        <v>25</v>
      </c>
      <c r="K419" s="39"/>
      <c r="L419" s="57" t="s">
        <v>25</v>
      </c>
      <c r="M419" s="58" t="s">
        <v>23</v>
      </c>
      <c r="N419" s="44" t="s">
        <v>113</v>
      </c>
      <c r="O419" s="36"/>
      <c r="Q419" s="12" t="s">
        <v>60</v>
      </c>
      <c r="R419" s="1" t="str">
        <f t="shared" si="6"/>
        <v>fórmula</v>
      </c>
      <c r="FF419" s="61"/>
    </row>
    <row r="420" spans="1:162" ht="22.5" x14ac:dyDescent="0.15">
      <c r="A420" s="19">
        <v>17</v>
      </c>
      <c r="B420" s="19">
        <v>25</v>
      </c>
      <c r="C420" s="19">
        <v>1</v>
      </c>
      <c r="D420" s="19"/>
      <c r="E420" s="8" t="s">
        <v>524</v>
      </c>
      <c r="F420" s="8" t="s">
        <v>582</v>
      </c>
      <c r="G420" s="20" t="s">
        <v>620</v>
      </c>
      <c r="H420" s="8" t="s">
        <v>24</v>
      </c>
      <c r="I420" s="8" t="s">
        <v>26</v>
      </c>
      <c r="J420" s="8" t="s">
        <v>25</v>
      </c>
      <c r="K420" s="39"/>
      <c r="L420" s="57" t="s">
        <v>25</v>
      </c>
      <c r="M420" s="58" t="s">
        <v>23</v>
      </c>
      <c r="N420" s="54"/>
      <c r="O420" s="35" t="str">
        <f>IF($N420="","A definir",VLOOKUP($I420&amp;$J420&amp;$N420,tb_aux!$N$2:$O$7,2,0))</f>
        <v>A definir</v>
      </c>
      <c r="Q420" s="12" t="s">
        <v>109</v>
      </c>
      <c r="R420" s="1" t="str">
        <f t="shared" si="6"/>
        <v/>
      </c>
      <c r="FF420" s="61"/>
    </row>
    <row r="421" spans="1:162" ht="22.5" x14ac:dyDescent="0.15">
      <c r="A421" s="19">
        <v>17</v>
      </c>
      <c r="B421" s="19">
        <v>25</v>
      </c>
      <c r="C421" s="19">
        <v>2</v>
      </c>
      <c r="D421" s="19"/>
      <c r="E421" s="8" t="s">
        <v>524</v>
      </c>
      <c r="F421" s="8" t="s">
        <v>582</v>
      </c>
      <c r="G421" s="20" t="s">
        <v>621</v>
      </c>
      <c r="H421" s="8" t="s">
        <v>24</v>
      </c>
      <c r="I421" s="8" t="s">
        <v>26</v>
      </c>
      <c r="J421" s="8" t="s">
        <v>25</v>
      </c>
      <c r="K421" s="39"/>
      <c r="L421" s="57" t="s">
        <v>25</v>
      </c>
      <c r="M421" s="58" t="s">
        <v>23</v>
      </c>
      <c r="N421" s="54"/>
      <c r="O421" s="35" t="str">
        <f>IF($N421="","A definir",VLOOKUP($I421&amp;$J421&amp;$N421,tb_aux!$N$2:$O$7,2,0))</f>
        <v>A definir</v>
      </c>
      <c r="Q421" s="12" t="s">
        <v>109</v>
      </c>
      <c r="R421" s="1" t="str">
        <f t="shared" si="6"/>
        <v/>
      </c>
      <c r="FF421" s="61"/>
    </row>
    <row r="422" spans="1:162" ht="33.75" x14ac:dyDescent="0.15">
      <c r="A422" s="19">
        <v>17</v>
      </c>
      <c r="B422" s="19">
        <v>26</v>
      </c>
      <c r="C422" s="19"/>
      <c r="D422" s="19"/>
      <c r="E422" s="8" t="s">
        <v>524</v>
      </c>
      <c r="F422" s="8" t="s">
        <v>622</v>
      </c>
      <c r="G422" s="8" t="s">
        <v>623</v>
      </c>
      <c r="H422" s="8" t="s">
        <v>24</v>
      </c>
      <c r="I422" s="8" t="s">
        <v>26</v>
      </c>
      <c r="J422" s="8" t="s">
        <v>25</v>
      </c>
      <c r="K422" s="39"/>
      <c r="L422" s="57" t="s">
        <v>25</v>
      </c>
      <c r="M422" s="58" t="s">
        <v>23</v>
      </c>
      <c r="N422" s="54"/>
      <c r="O422" s="35" t="str">
        <f>IF($N422="","A definir",VLOOKUP($I422&amp;$J422&amp;$N422,tb_aux!$N$2:$O$7,2,0))</f>
        <v>A definir</v>
      </c>
      <c r="Q422" s="12" t="s">
        <v>60</v>
      </c>
      <c r="R422" s="1" t="str">
        <f>IF(AND(Q423="sub item",Q422="item"),"fórmula","")</f>
        <v/>
      </c>
      <c r="FF422" s="61"/>
    </row>
    <row r="423" spans="1:162" ht="22.5" x14ac:dyDescent="0.15">
      <c r="A423" s="19">
        <v>17</v>
      </c>
      <c r="B423" s="19">
        <v>27</v>
      </c>
      <c r="C423" s="19"/>
      <c r="D423" s="19"/>
      <c r="E423" s="8" t="s">
        <v>524</v>
      </c>
      <c r="F423" s="8" t="s">
        <v>622</v>
      </c>
      <c r="G423" s="8" t="s">
        <v>624</v>
      </c>
      <c r="H423" s="8" t="s">
        <v>24</v>
      </c>
      <c r="I423" s="8" t="s">
        <v>18</v>
      </c>
      <c r="J423" s="8" t="s">
        <v>25</v>
      </c>
      <c r="K423" s="39"/>
      <c r="L423" s="57" t="s">
        <v>25</v>
      </c>
      <c r="M423" s="58" t="s">
        <v>23</v>
      </c>
      <c r="N423" s="54"/>
      <c r="O423" s="35" t="str">
        <f>IF($N423="","A definir",VLOOKUP($I423&amp;$J423&amp;$N423,tb_aux!$N$2:$O$7,2,0))</f>
        <v>A definir</v>
      </c>
      <c r="Q423" s="12" t="s">
        <v>60</v>
      </c>
      <c r="R423" s="1" t="str">
        <f>IF(AND(Q424="sub item",Q423="item"),"fórmula","")</f>
        <v/>
      </c>
      <c r="FF423" s="61"/>
    </row>
    <row r="424" spans="1:162" ht="33.75" x14ac:dyDescent="0.15">
      <c r="A424" s="19">
        <v>17</v>
      </c>
      <c r="B424" s="19">
        <v>28</v>
      </c>
      <c r="C424" s="19"/>
      <c r="D424" s="19"/>
      <c r="E424" s="8" t="s">
        <v>524</v>
      </c>
      <c r="F424" s="8" t="s">
        <v>298</v>
      </c>
      <c r="G424" s="8" t="s">
        <v>625</v>
      </c>
      <c r="H424" s="8" t="s">
        <v>32</v>
      </c>
      <c r="I424" s="8" t="s">
        <v>18</v>
      </c>
      <c r="J424" s="8" t="s">
        <v>27</v>
      </c>
      <c r="K424" s="39"/>
      <c r="L424" s="59" t="s">
        <v>25</v>
      </c>
      <c r="M424" s="60" t="s">
        <v>23</v>
      </c>
      <c r="N424" s="43" t="s">
        <v>28</v>
      </c>
      <c r="O424" s="35" t="str">
        <f>IF($N424="","A definir",VLOOKUP($I424&amp;$J424&amp;$N424,tb_aux!$N$2:$O$7,2,0))</f>
        <v>-</v>
      </c>
      <c r="Q424" s="12" t="s">
        <v>60</v>
      </c>
      <c r="R424" s="1" t="str">
        <f t="shared" si="6"/>
        <v/>
      </c>
      <c r="FF424" s="61"/>
    </row>
    <row r="425" spans="1:162" ht="33.75" x14ac:dyDescent="0.15">
      <c r="A425" s="19">
        <v>17</v>
      </c>
      <c r="B425" s="19">
        <v>29</v>
      </c>
      <c r="C425" s="19"/>
      <c r="D425" s="19"/>
      <c r="E425" s="8" t="s">
        <v>524</v>
      </c>
      <c r="F425" s="8" t="s">
        <v>298</v>
      </c>
      <c r="G425" s="8" t="s">
        <v>626</v>
      </c>
      <c r="H425" s="8" t="s">
        <v>32</v>
      </c>
      <c r="I425" s="8" t="s">
        <v>18</v>
      </c>
      <c r="J425" s="8" t="s">
        <v>27</v>
      </c>
      <c r="K425" s="39"/>
      <c r="L425" s="59" t="s">
        <v>25</v>
      </c>
      <c r="M425" s="60" t="s">
        <v>23</v>
      </c>
      <c r="N425" s="43" t="s">
        <v>28</v>
      </c>
      <c r="O425" s="35" t="str">
        <f>IF($N425="","A definir",VLOOKUP($I425&amp;$J425&amp;$N425,tb_aux!$N$2:$O$7,2,0))</f>
        <v>-</v>
      </c>
      <c r="Q425" s="12" t="s">
        <v>60</v>
      </c>
      <c r="R425" s="1" t="str">
        <f t="shared" si="6"/>
        <v/>
      </c>
      <c r="FF425" s="61"/>
    </row>
    <row r="426" spans="1:162" ht="33.75" x14ac:dyDescent="0.15">
      <c r="A426" s="19">
        <v>17</v>
      </c>
      <c r="B426" s="19">
        <v>30</v>
      </c>
      <c r="C426" s="19"/>
      <c r="D426" s="19"/>
      <c r="E426" s="8" t="s">
        <v>524</v>
      </c>
      <c r="F426" s="8" t="s">
        <v>298</v>
      </c>
      <c r="G426" s="8" t="s">
        <v>627</v>
      </c>
      <c r="H426" s="8" t="s">
        <v>24</v>
      </c>
      <c r="I426" s="8" t="s">
        <v>18</v>
      </c>
      <c r="J426" s="8" t="s">
        <v>27</v>
      </c>
      <c r="K426" s="39"/>
      <c r="L426" s="57" t="s">
        <v>25</v>
      </c>
      <c r="M426" s="58" t="s">
        <v>31</v>
      </c>
      <c r="N426" s="43" t="s">
        <v>28</v>
      </c>
      <c r="O426" s="35" t="str">
        <f>IF($N426="","A definir",VLOOKUP($I426&amp;$J426&amp;$N426,tb_aux!$N$2:$O$7,2,0))</f>
        <v>-</v>
      </c>
      <c r="Q426" s="12" t="s">
        <v>60</v>
      </c>
      <c r="R426" s="1" t="str">
        <f t="shared" si="6"/>
        <v/>
      </c>
      <c r="FF426" s="61"/>
    </row>
    <row r="427" spans="1:162" ht="22.5" x14ac:dyDescent="0.15">
      <c r="A427" s="19">
        <v>17</v>
      </c>
      <c r="B427" s="19">
        <v>31</v>
      </c>
      <c r="C427" s="19"/>
      <c r="D427" s="19"/>
      <c r="E427" s="8" t="s">
        <v>524</v>
      </c>
      <c r="F427" s="8" t="s">
        <v>628</v>
      </c>
      <c r="G427" s="8" t="s">
        <v>629</v>
      </c>
      <c r="H427" s="8" t="s">
        <v>24</v>
      </c>
      <c r="I427" s="8" t="s">
        <v>18</v>
      </c>
      <c r="J427" s="8" t="s">
        <v>27</v>
      </c>
      <c r="K427" s="39"/>
      <c r="L427" s="59" t="s">
        <v>25</v>
      </c>
      <c r="M427" s="60" t="s">
        <v>23</v>
      </c>
      <c r="N427" s="43" t="s">
        <v>28</v>
      </c>
      <c r="O427" s="35" t="str">
        <f>IF($N427="","A definir",VLOOKUP($I427&amp;$J427&amp;$N427,tb_aux!$N$2:$O$7,2,0))</f>
        <v>-</v>
      </c>
      <c r="Q427" s="12" t="s">
        <v>60</v>
      </c>
      <c r="R427" s="1" t="str">
        <f t="shared" si="6"/>
        <v/>
      </c>
      <c r="FF427" s="61"/>
    </row>
    <row r="428" spans="1:162" ht="56.25" x14ac:dyDescent="0.15">
      <c r="A428" s="19">
        <v>17</v>
      </c>
      <c r="B428" s="19">
        <v>32</v>
      </c>
      <c r="C428" s="19"/>
      <c r="D428" s="19"/>
      <c r="E428" s="8" t="s">
        <v>524</v>
      </c>
      <c r="F428" s="8" t="s">
        <v>628</v>
      </c>
      <c r="G428" s="8" t="s">
        <v>630</v>
      </c>
      <c r="H428" s="8" t="s">
        <v>24</v>
      </c>
      <c r="I428" s="8" t="s">
        <v>18</v>
      </c>
      <c r="J428" s="8" t="s">
        <v>27</v>
      </c>
      <c r="K428" s="39"/>
      <c r="L428" s="57" t="s">
        <v>25</v>
      </c>
      <c r="M428" s="58" t="s">
        <v>31</v>
      </c>
      <c r="N428" s="43" t="s">
        <v>28</v>
      </c>
      <c r="O428" s="35" t="str">
        <f>IF($N428="","A definir",VLOOKUP($I428&amp;$J428&amp;$N428,tb_aux!$N$2:$O$7,2,0))</f>
        <v>-</v>
      </c>
      <c r="Q428" s="12" t="s">
        <v>60</v>
      </c>
      <c r="R428" s="1" t="str">
        <f t="shared" si="6"/>
        <v/>
      </c>
      <c r="FF428" s="61"/>
    </row>
    <row r="429" spans="1:162" ht="45" x14ac:dyDescent="0.15">
      <c r="A429" s="19">
        <v>17</v>
      </c>
      <c r="B429" s="19">
        <v>33</v>
      </c>
      <c r="C429" s="19"/>
      <c r="D429" s="19"/>
      <c r="E429" s="8" t="s">
        <v>524</v>
      </c>
      <c r="F429" s="8" t="s">
        <v>72</v>
      </c>
      <c r="G429" s="8" t="s">
        <v>631</v>
      </c>
      <c r="H429" s="8" t="s">
        <v>24</v>
      </c>
      <c r="I429" s="8" t="s">
        <v>26</v>
      </c>
      <c r="J429" s="8" t="s">
        <v>25</v>
      </c>
      <c r="K429" s="39"/>
      <c r="L429" s="57" t="s">
        <v>25</v>
      </c>
      <c r="M429" s="58" t="s">
        <v>23</v>
      </c>
      <c r="N429" s="54"/>
      <c r="O429" s="35" t="str">
        <f>IF($N429="","A definir",VLOOKUP($I429&amp;$J429&amp;$N429,tb_aux!$N$2:$O$7,2,0))</f>
        <v>A definir</v>
      </c>
      <c r="Q429" s="12" t="s">
        <v>60</v>
      </c>
      <c r="R429" s="1" t="str">
        <f t="shared" si="6"/>
        <v/>
      </c>
      <c r="FF429" s="61"/>
    </row>
    <row r="430" spans="1:162" ht="22.5" x14ac:dyDescent="0.15">
      <c r="A430" s="19">
        <v>17</v>
      </c>
      <c r="B430" s="19">
        <v>34</v>
      </c>
      <c r="C430" s="19"/>
      <c r="D430" s="19"/>
      <c r="E430" s="8" t="s">
        <v>524</v>
      </c>
      <c r="F430" s="8" t="s">
        <v>632</v>
      </c>
      <c r="G430" s="8" t="s">
        <v>633</v>
      </c>
      <c r="H430" s="8" t="s">
        <v>32</v>
      </c>
      <c r="I430" s="8" t="s">
        <v>18</v>
      </c>
      <c r="J430" s="8" t="s">
        <v>27</v>
      </c>
      <c r="K430" s="39"/>
      <c r="L430" s="59" t="s">
        <v>25</v>
      </c>
      <c r="M430" s="60" t="s">
        <v>23</v>
      </c>
      <c r="N430" s="43" t="s">
        <v>28</v>
      </c>
      <c r="O430" s="35" t="str">
        <f>IF($N430="","A definir",VLOOKUP($I430&amp;$J430&amp;$N430,tb_aux!$N$2:$O$7,2,0))</f>
        <v>-</v>
      </c>
      <c r="Q430" s="12" t="s">
        <v>60</v>
      </c>
      <c r="R430" s="1" t="str">
        <f t="shared" si="6"/>
        <v/>
      </c>
      <c r="FF430" s="61"/>
    </row>
    <row r="431" spans="1:162" ht="45" x14ac:dyDescent="0.15">
      <c r="A431" s="19">
        <v>18</v>
      </c>
      <c r="B431" s="19">
        <v>1</v>
      </c>
      <c r="C431" s="19"/>
      <c r="D431" s="19"/>
      <c r="E431" s="8" t="s">
        <v>634</v>
      </c>
      <c r="F431" s="8" t="s">
        <v>274</v>
      </c>
      <c r="G431" s="8" t="s">
        <v>635</v>
      </c>
      <c r="H431" s="8" t="s">
        <v>24</v>
      </c>
      <c r="I431" s="8" t="s">
        <v>26</v>
      </c>
      <c r="J431" s="8" t="s">
        <v>25</v>
      </c>
      <c r="K431" s="39"/>
      <c r="L431" s="57" t="s">
        <v>25</v>
      </c>
      <c r="M431" s="58" t="s">
        <v>23</v>
      </c>
      <c r="N431" s="54"/>
      <c r="O431" s="35" t="str">
        <f>IF($N431="","A definir",VLOOKUP($I431&amp;$J431&amp;$N431,tb_aux!$N$2:$O$7,2,0))</f>
        <v>A definir</v>
      </c>
      <c r="Q431" s="12" t="s">
        <v>60</v>
      </c>
      <c r="R431" s="1" t="str">
        <f t="shared" si="6"/>
        <v/>
      </c>
      <c r="FF431" s="61"/>
    </row>
    <row r="432" spans="1:162" ht="78.75" x14ac:dyDescent="0.15">
      <c r="A432" s="19">
        <v>18</v>
      </c>
      <c r="B432" s="19">
        <v>2</v>
      </c>
      <c r="C432" s="19"/>
      <c r="D432" s="19"/>
      <c r="E432" s="8" t="s">
        <v>634</v>
      </c>
      <c r="F432" s="8" t="s">
        <v>226</v>
      </c>
      <c r="G432" s="8" t="s">
        <v>636</v>
      </c>
      <c r="H432" s="8" t="s">
        <v>24</v>
      </c>
      <c r="I432" s="8" t="s">
        <v>26</v>
      </c>
      <c r="J432" s="8" t="s">
        <v>25</v>
      </c>
      <c r="K432" s="39" t="s">
        <v>637</v>
      </c>
      <c r="L432" s="57" t="s">
        <v>25</v>
      </c>
      <c r="M432" s="58" t="s">
        <v>23</v>
      </c>
      <c r="N432" s="54"/>
      <c r="O432" s="35" t="str">
        <f>IF($N432="","A definir",VLOOKUP($I432&amp;$J432&amp;$N432,tb_aux!$N$2:$O$7,2,0))</f>
        <v>A definir</v>
      </c>
      <c r="Q432" s="12" t="s">
        <v>60</v>
      </c>
      <c r="R432" s="1" t="str">
        <f t="shared" si="6"/>
        <v/>
      </c>
      <c r="FF432" s="61"/>
    </row>
    <row r="433" spans="1:162" ht="22.5" x14ac:dyDescent="0.15">
      <c r="A433" s="19">
        <v>18</v>
      </c>
      <c r="B433" s="19">
        <v>3</v>
      </c>
      <c r="C433" s="19"/>
      <c r="D433" s="19"/>
      <c r="E433" s="8" t="s">
        <v>634</v>
      </c>
      <c r="F433" s="8" t="s">
        <v>532</v>
      </c>
      <c r="G433" s="8" t="s">
        <v>638</v>
      </c>
      <c r="H433" s="8" t="s">
        <v>24</v>
      </c>
      <c r="I433" s="8" t="s">
        <v>26</v>
      </c>
      <c r="J433" s="8" t="s">
        <v>25</v>
      </c>
      <c r="K433" s="39"/>
      <c r="L433" s="57" t="s">
        <v>25</v>
      </c>
      <c r="M433" s="58" t="s">
        <v>23</v>
      </c>
      <c r="N433" s="44" t="s">
        <v>113</v>
      </c>
      <c r="O433" s="36"/>
      <c r="Q433" s="12" t="s">
        <v>60</v>
      </c>
      <c r="R433" s="1" t="str">
        <f t="shared" si="6"/>
        <v>fórmula</v>
      </c>
      <c r="FF433" s="61"/>
    </row>
    <row r="434" spans="1:162" ht="22.5" x14ac:dyDescent="0.15">
      <c r="A434" s="19">
        <v>18</v>
      </c>
      <c r="B434" s="19">
        <v>3</v>
      </c>
      <c r="C434" s="19">
        <v>1</v>
      </c>
      <c r="D434" s="19"/>
      <c r="E434" s="8" t="s">
        <v>634</v>
      </c>
      <c r="F434" s="8" t="s">
        <v>532</v>
      </c>
      <c r="G434" s="20" t="s">
        <v>639</v>
      </c>
      <c r="H434" s="8" t="s">
        <v>24</v>
      </c>
      <c r="I434" s="8" t="s">
        <v>26</v>
      </c>
      <c r="J434" s="8" t="s">
        <v>25</v>
      </c>
      <c r="K434" s="39"/>
      <c r="L434" s="57" t="s">
        <v>25</v>
      </c>
      <c r="M434" s="58" t="s">
        <v>23</v>
      </c>
      <c r="N434" s="54"/>
      <c r="O434" s="35" t="str">
        <f>IF($N434="","A definir",VLOOKUP($I434&amp;$J434&amp;$N434,tb_aux!$N$2:$O$7,2,0))</f>
        <v>A definir</v>
      </c>
      <c r="Q434" s="12" t="s">
        <v>109</v>
      </c>
      <c r="R434" s="1" t="str">
        <f t="shared" si="6"/>
        <v/>
      </c>
      <c r="FF434" s="61"/>
    </row>
    <row r="435" spans="1:162" ht="22.5" x14ac:dyDescent="0.15">
      <c r="A435" s="19">
        <v>18</v>
      </c>
      <c r="B435" s="19">
        <v>3</v>
      </c>
      <c r="C435" s="19">
        <v>2</v>
      </c>
      <c r="D435" s="19"/>
      <c r="E435" s="8" t="s">
        <v>634</v>
      </c>
      <c r="F435" s="8" t="s">
        <v>532</v>
      </c>
      <c r="G435" s="20" t="s">
        <v>204</v>
      </c>
      <c r="H435" s="8" t="s">
        <v>24</v>
      </c>
      <c r="I435" s="8" t="s">
        <v>26</v>
      </c>
      <c r="J435" s="8" t="s">
        <v>25</v>
      </c>
      <c r="K435" s="39"/>
      <c r="L435" s="57" t="s">
        <v>25</v>
      </c>
      <c r="M435" s="58" t="s">
        <v>23</v>
      </c>
      <c r="N435" s="54"/>
      <c r="O435" s="35" t="str">
        <f>IF($N435="","A definir",VLOOKUP($I435&amp;$J435&amp;$N435,tb_aux!$N$2:$O$7,2,0))</f>
        <v>A definir</v>
      </c>
      <c r="Q435" s="12" t="s">
        <v>109</v>
      </c>
      <c r="R435" s="1" t="str">
        <f t="shared" si="6"/>
        <v/>
      </c>
      <c r="FF435" s="61"/>
    </row>
    <row r="436" spans="1:162" ht="22.5" x14ac:dyDescent="0.15">
      <c r="A436" s="19">
        <v>18</v>
      </c>
      <c r="B436" s="19">
        <v>3</v>
      </c>
      <c r="C436" s="19">
        <v>3</v>
      </c>
      <c r="D436" s="19"/>
      <c r="E436" s="8" t="s">
        <v>634</v>
      </c>
      <c r="F436" s="8" t="s">
        <v>532</v>
      </c>
      <c r="G436" s="20" t="s">
        <v>640</v>
      </c>
      <c r="H436" s="8" t="s">
        <v>24</v>
      </c>
      <c r="I436" s="8" t="s">
        <v>26</v>
      </c>
      <c r="J436" s="8" t="s">
        <v>25</v>
      </c>
      <c r="K436" s="39"/>
      <c r="L436" s="57" t="s">
        <v>25</v>
      </c>
      <c r="M436" s="58" t="s">
        <v>23</v>
      </c>
      <c r="N436" s="54"/>
      <c r="O436" s="35" t="str">
        <f>IF($N436="","A definir",VLOOKUP($I436&amp;$J436&amp;$N436,tb_aux!$N$2:$O$7,2,0))</f>
        <v>A definir</v>
      </c>
      <c r="Q436" s="12" t="s">
        <v>109</v>
      </c>
      <c r="R436" s="1" t="str">
        <f t="shared" si="6"/>
        <v/>
      </c>
      <c r="FF436" s="61"/>
    </row>
    <row r="437" spans="1:162" ht="22.5" x14ac:dyDescent="0.15">
      <c r="A437" s="19">
        <v>18</v>
      </c>
      <c r="B437" s="19">
        <v>3</v>
      </c>
      <c r="C437" s="19">
        <v>4</v>
      </c>
      <c r="D437" s="19"/>
      <c r="E437" s="8" t="s">
        <v>634</v>
      </c>
      <c r="F437" s="8" t="s">
        <v>532</v>
      </c>
      <c r="G437" s="20" t="s">
        <v>641</v>
      </c>
      <c r="H437" s="8" t="s">
        <v>24</v>
      </c>
      <c r="I437" s="8" t="s">
        <v>26</v>
      </c>
      <c r="J437" s="8" t="s">
        <v>25</v>
      </c>
      <c r="K437" s="39"/>
      <c r="L437" s="57" t="s">
        <v>25</v>
      </c>
      <c r="M437" s="58" t="s">
        <v>23</v>
      </c>
      <c r="N437" s="54"/>
      <c r="O437" s="35" t="str">
        <f>IF($N437="","A definir",VLOOKUP($I437&amp;$J437&amp;$N437,tb_aux!$N$2:$O$7,2,0))</f>
        <v>A definir</v>
      </c>
      <c r="Q437" s="12" t="s">
        <v>109</v>
      </c>
      <c r="R437" s="1" t="str">
        <f t="shared" si="6"/>
        <v/>
      </c>
      <c r="FF437" s="61"/>
    </row>
    <row r="438" spans="1:162" ht="22.5" x14ac:dyDescent="0.15">
      <c r="A438" s="19">
        <v>18</v>
      </c>
      <c r="B438" s="19">
        <v>3</v>
      </c>
      <c r="C438" s="19">
        <v>5</v>
      </c>
      <c r="D438" s="19"/>
      <c r="E438" s="8" t="s">
        <v>634</v>
      </c>
      <c r="F438" s="8" t="s">
        <v>532</v>
      </c>
      <c r="G438" s="20" t="s">
        <v>642</v>
      </c>
      <c r="H438" s="8" t="s">
        <v>24</v>
      </c>
      <c r="I438" s="8" t="s">
        <v>26</v>
      </c>
      <c r="J438" s="8" t="s">
        <v>25</v>
      </c>
      <c r="K438" s="39"/>
      <c r="L438" s="57" t="s">
        <v>25</v>
      </c>
      <c r="M438" s="58" t="s">
        <v>23</v>
      </c>
      <c r="N438" s="54"/>
      <c r="O438" s="35" t="str">
        <f>IF($N438="","A definir",VLOOKUP($I438&amp;$J438&amp;$N438,tb_aux!$N$2:$O$7,2,0))</f>
        <v>A definir</v>
      </c>
      <c r="Q438" s="12" t="s">
        <v>109</v>
      </c>
      <c r="R438" s="1" t="str">
        <f t="shared" si="6"/>
        <v/>
      </c>
      <c r="FF438" s="61"/>
    </row>
    <row r="439" spans="1:162" ht="22.5" x14ac:dyDescent="0.15">
      <c r="A439" s="19">
        <v>18</v>
      </c>
      <c r="B439" s="19">
        <v>3</v>
      </c>
      <c r="C439" s="19">
        <v>6</v>
      </c>
      <c r="D439" s="19"/>
      <c r="E439" s="8" t="s">
        <v>634</v>
      </c>
      <c r="F439" s="8" t="s">
        <v>532</v>
      </c>
      <c r="G439" s="20" t="s">
        <v>643</v>
      </c>
      <c r="H439" s="8" t="s">
        <v>24</v>
      </c>
      <c r="I439" s="8" t="s">
        <v>26</v>
      </c>
      <c r="J439" s="8" t="s">
        <v>25</v>
      </c>
      <c r="K439" s="39"/>
      <c r="L439" s="57" t="s">
        <v>25</v>
      </c>
      <c r="M439" s="58" t="s">
        <v>23</v>
      </c>
      <c r="N439" s="54"/>
      <c r="O439" s="35" t="str">
        <f>IF($N439="","A definir",VLOOKUP($I439&amp;$J439&amp;$N439,tb_aux!$N$2:$O$7,2,0))</f>
        <v>A definir</v>
      </c>
      <c r="Q439" s="12" t="s">
        <v>109</v>
      </c>
      <c r="R439" s="1" t="str">
        <f t="shared" si="6"/>
        <v/>
      </c>
      <c r="FF439" s="61"/>
    </row>
    <row r="440" spans="1:162" ht="22.5" x14ac:dyDescent="0.15">
      <c r="A440" s="19">
        <v>18</v>
      </c>
      <c r="B440" s="19">
        <v>3</v>
      </c>
      <c r="C440" s="19">
        <v>7</v>
      </c>
      <c r="D440" s="19"/>
      <c r="E440" s="8" t="s">
        <v>634</v>
      </c>
      <c r="F440" s="8" t="s">
        <v>532</v>
      </c>
      <c r="G440" s="20" t="s">
        <v>644</v>
      </c>
      <c r="H440" s="8" t="s">
        <v>24</v>
      </c>
      <c r="I440" s="8" t="s">
        <v>26</v>
      </c>
      <c r="J440" s="8" t="s">
        <v>25</v>
      </c>
      <c r="K440" s="39"/>
      <c r="L440" s="57" t="s">
        <v>25</v>
      </c>
      <c r="M440" s="58" t="s">
        <v>23</v>
      </c>
      <c r="N440" s="54"/>
      <c r="O440" s="35" t="str">
        <f>IF($N440="","A definir",VLOOKUP($I440&amp;$J440&amp;$N440,tb_aux!$N$2:$O$7,2,0))</f>
        <v>A definir</v>
      </c>
      <c r="Q440" s="12" t="s">
        <v>109</v>
      </c>
      <c r="R440" s="1" t="str">
        <f t="shared" si="6"/>
        <v/>
      </c>
      <c r="FF440" s="61"/>
    </row>
    <row r="441" spans="1:162" ht="22.5" x14ac:dyDescent="0.15">
      <c r="A441" s="19">
        <v>18</v>
      </c>
      <c r="B441" s="19">
        <v>3</v>
      </c>
      <c r="C441" s="19">
        <v>8</v>
      </c>
      <c r="D441" s="19"/>
      <c r="E441" s="8" t="s">
        <v>634</v>
      </c>
      <c r="F441" s="8" t="s">
        <v>532</v>
      </c>
      <c r="G441" s="20" t="s">
        <v>645</v>
      </c>
      <c r="H441" s="8" t="s">
        <v>24</v>
      </c>
      <c r="I441" s="8" t="s">
        <v>26</v>
      </c>
      <c r="J441" s="8" t="s">
        <v>25</v>
      </c>
      <c r="K441" s="39"/>
      <c r="L441" s="57" t="s">
        <v>25</v>
      </c>
      <c r="M441" s="58" t="s">
        <v>23</v>
      </c>
      <c r="N441" s="54"/>
      <c r="O441" s="35" t="str">
        <f>IF($N441="","A definir",VLOOKUP($I441&amp;$J441&amp;$N441,tb_aux!$N$2:$O$7,2,0))</f>
        <v>A definir</v>
      </c>
      <c r="Q441" s="12" t="s">
        <v>109</v>
      </c>
      <c r="R441" s="1" t="str">
        <f t="shared" si="6"/>
        <v/>
      </c>
      <c r="FF441" s="61"/>
    </row>
    <row r="442" spans="1:162" ht="22.5" x14ac:dyDescent="0.15">
      <c r="A442" s="19">
        <v>18</v>
      </c>
      <c r="B442" s="19">
        <v>3</v>
      </c>
      <c r="C442" s="19">
        <v>9</v>
      </c>
      <c r="D442" s="19"/>
      <c r="E442" s="8" t="s">
        <v>634</v>
      </c>
      <c r="F442" s="8" t="s">
        <v>532</v>
      </c>
      <c r="G442" s="20" t="s">
        <v>646</v>
      </c>
      <c r="H442" s="8" t="s">
        <v>24</v>
      </c>
      <c r="I442" s="8" t="s">
        <v>26</v>
      </c>
      <c r="J442" s="8" t="s">
        <v>25</v>
      </c>
      <c r="K442" s="39"/>
      <c r="L442" s="57" t="s">
        <v>25</v>
      </c>
      <c r="M442" s="58" t="s">
        <v>23</v>
      </c>
      <c r="N442" s="54"/>
      <c r="O442" s="35" t="str">
        <f>IF($N442="","A definir",VLOOKUP($I442&amp;$J442&amp;$N442,tb_aux!$N$2:$O$7,2,0))</f>
        <v>A definir</v>
      </c>
      <c r="Q442" s="12" t="s">
        <v>109</v>
      </c>
      <c r="R442" s="1" t="str">
        <f t="shared" si="6"/>
        <v/>
      </c>
      <c r="FF442" s="61"/>
    </row>
    <row r="443" spans="1:162" ht="22.5" x14ac:dyDescent="0.15">
      <c r="A443" s="19">
        <v>18</v>
      </c>
      <c r="B443" s="19">
        <v>3</v>
      </c>
      <c r="C443" s="19">
        <v>10</v>
      </c>
      <c r="D443" s="19"/>
      <c r="E443" s="8" t="s">
        <v>634</v>
      </c>
      <c r="F443" s="8" t="s">
        <v>532</v>
      </c>
      <c r="G443" s="20" t="s">
        <v>647</v>
      </c>
      <c r="H443" s="8" t="s">
        <v>24</v>
      </c>
      <c r="I443" s="8" t="s">
        <v>26</v>
      </c>
      <c r="J443" s="8" t="s">
        <v>25</v>
      </c>
      <c r="K443" s="39"/>
      <c r="L443" s="57" t="s">
        <v>25</v>
      </c>
      <c r="M443" s="58" t="s">
        <v>23</v>
      </c>
      <c r="N443" s="54"/>
      <c r="O443" s="35" t="str">
        <f>IF($N443="","A definir",VLOOKUP($I443&amp;$J443&amp;$N443,tb_aux!$N$2:$O$7,2,0))</f>
        <v>A definir</v>
      </c>
      <c r="Q443" s="12" t="s">
        <v>109</v>
      </c>
      <c r="R443" s="1" t="str">
        <f t="shared" si="6"/>
        <v/>
      </c>
      <c r="FF443" s="61"/>
    </row>
    <row r="444" spans="1:162" ht="33.75" x14ac:dyDescent="0.15">
      <c r="A444" s="19">
        <v>18</v>
      </c>
      <c r="B444" s="19">
        <v>4</v>
      </c>
      <c r="C444" s="19"/>
      <c r="D444" s="19"/>
      <c r="E444" s="8" t="s">
        <v>634</v>
      </c>
      <c r="F444" s="8" t="s">
        <v>648</v>
      </c>
      <c r="G444" s="8" t="s">
        <v>649</v>
      </c>
      <c r="H444" s="8" t="s">
        <v>32</v>
      </c>
      <c r="I444" s="8" t="s">
        <v>18</v>
      </c>
      <c r="J444" s="8" t="s">
        <v>27</v>
      </c>
      <c r="K444" s="39"/>
      <c r="L444" s="57" t="s">
        <v>27</v>
      </c>
      <c r="M444" s="58"/>
      <c r="N444" s="43" t="s">
        <v>28</v>
      </c>
      <c r="O444" s="35" t="str">
        <f>IF($N444="","A definir",VLOOKUP($I444&amp;$J444&amp;$N444,tb_aux!$N$2:$O$7,2,0))</f>
        <v>-</v>
      </c>
      <c r="Q444" s="12" t="s">
        <v>60</v>
      </c>
      <c r="R444" s="1" t="str">
        <f t="shared" si="6"/>
        <v/>
      </c>
      <c r="FF444" s="61"/>
    </row>
    <row r="445" spans="1:162" ht="22.5" x14ac:dyDescent="0.15">
      <c r="A445" s="19">
        <v>18</v>
      </c>
      <c r="B445" s="19">
        <v>5</v>
      </c>
      <c r="C445" s="19"/>
      <c r="D445" s="19"/>
      <c r="E445" s="8" t="s">
        <v>634</v>
      </c>
      <c r="F445" s="8" t="s">
        <v>532</v>
      </c>
      <c r="G445" s="20" t="s">
        <v>650</v>
      </c>
      <c r="H445" s="8" t="s">
        <v>24</v>
      </c>
      <c r="I445" s="8" t="s">
        <v>18</v>
      </c>
      <c r="J445" s="8" t="s">
        <v>27</v>
      </c>
      <c r="K445" s="39"/>
      <c r="L445" s="59" t="s">
        <v>25</v>
      </c>
      <c r="M445" s="60" t="s">
        <v>23</v>
      </c>
      <c r="N445" s="43" t="s">
        <v>28</v>
      </c>
      <c r="O445" s="35" t="str">
        <f>IF($N445="","A definir",VLOOKUP($I445&amp;$J445&amp;$N445,tb_aux!$N$2:$O$7,2,0))</f>
        <v>-</v>
      </c>
      <c r="Q445" s="12" t="s">
        <v>60</v>
      </c>
      <c r="R445" s="1" t="str">
        <f t="shared" si="6"/>
        <v/>
      </c>
      <c r="FF445" s="61"/>
    </row>
    <row r="446" spans="1:162" ht="22.5" x14ac:dyDescent="0.15">
      <c r="A446" s="19">
        <v>18</v>
      </c>
      <c r="B446" s="19">
        <v>6</v>
      </c>
      <c r="C446" s="19"/>
      <c r="D446" s="19"/>
      <c r="E446" s="8" t="s">
        <v>634</v>
      </c>
      <c r="F446" s="8" t="s">
        <v>651</v>
      </c>
      <c r="G446" s="8" t="s">
        <v>652</v>
      </c>
      <c r="H446" s="8" t="s">
        <v>24</v>
      </c>
      <c r="I446" s="8" t="s">
        <v>26</v>
      </c>
      <c r="J446" s="8" t="s">
        <v>25</v>
      </c>
      <c r="K446" s="39"/>
      <c r="L446" s="57" t="s">
        <v>25</v>
      </c>
      <c r="M446" s="58" t="s">
        <v>23</v>
      </c>
      <c r="N446" s="54"/>
      <c r="O446" s="35" t="str">
        <f>IF($N446="","A definir",VLOOKUP($I446&amp;$J446&amp;$N446,tb_aux!$N$2:$O$7,2,0))</f>
        <v>A definir</v>
      </c>
      <c r="Q446" s="12" t="s">
        <v>60</v>
      </c>
      <c r="R446" s="1" t="str">
        <f t="shared" si="6"/>
        <v/>
      </c>
      <c r="FF446" s="61"/>
    </row>
    <row r="447" spans="1:162" ht="45" x14ac:dyDescent="0.15">
      <c r="A447" s="19">
        <v>18</v>
      </c>
      <c r="B447" s="19">
        <v>7</v>
      </c>
      <c r="C447" s="19"/>
      <c r="D447" s="19"/>
      <c r="E447" s="8" t="s">
        <v>634</v>
      </c>
      <c r="F447" s="8" t="s">
        <v>651</v>
      </c>
      <c r="G447" s="8" t="s">
        <v>653</v>
      </c>
      <c r="H447" s="8" t="s">
        <v>32</v>
      </c>
      <c r="I447" s="8" t="s">
        <v>18</v>
      </c>
      <c r="J447" s="8" t="s">
        <v>27</v>
      </c>
      <c r="K447" s="39"/>
      <c r="L447" s="57" t="s">
        <v>27</v>
      </c>
      <c r="M447" s="58"/>
      <c r="N447" s="43" t="s">
        <v>28</v>
      </c>
      <c r="O447" s="35" t="str">
        <f>IF($N447="","A definir",VLOOKUP($I447&amp;$J447&amp;$N447,tb_aux!$N$2:$O$7,2,0))</f>
        <v>-</v>
      </c>
      <c r="Q447" s="12" t="s">
        <v>60</v>
      </c>
      <c r="R447" s="1" t="str">
        <f t="shared" si="6"/>
        <v/>
      </c>
      <c r="FF447" s="61"/>
    </row>
    <row r="448" spans="1:162" ht="22.5" x14ac:dyDescent="0.15">
      <c r="A448" s="19">
        <v>18</v>
      </c>
      <c r="B448" s="19">
        <v>8</v>
      </c>
      <c r="C448" s="19"/>
      <c r="D448" s="19"/>
      <c r="E448" s="8" t="s">
        <v>634</v>
      </c>
      <c r="F448" s="8" t="s">
        <v>654</v>
      </c>
      <c r="G448" s="8" t="s">
        <v>655</v>
      </c>
      <c r="H448" s="8" t="s">
        <v>24</v>
      </c>
      <c r="I448" s="8" t="s">
        <v>18</v>
      </c>
      <c r="J448" s="8" t="s">
        <v>25</v>
      </c>
      <c r="K448" s="39"/>
      <c r="L448" s="59" t="s">
        <v>25</v>
      </c>
      <c r="M448" s="60" t="s">
        <v>23</v>
      </c>
      <c r="N448" s="44" t="s">
        <v>113</v>
      </c>
      <c r="O448" s="36"/>
      <c r="Q448" s="12" t="s">
        <v>60</v>
      </c>
      <c r="R448" s="1" t="str">
        <f t="shared" si="6"/>
        <v>fórmula</v>
      </c>
      <c r="FF448" s="61"/>
    </row>
    <row r="449" spans="1:162" ht="22.5" x14ac:dyDescent="0.15">
      <c r="A449" s="19">
        <v>18</v>
      </c>
      <c r="B449" s="19">
        <v>8</v>
      </c>
      <c r="C449" s="19">
        <v>1</v>
      </c>
      <c r="D449" s="19"/>
      <c r="E449" s="8" t="s">
        <v>634</v>
      </c>
      <c r="F449" s="8" t="s">
        <v>654</v>
      </c>
      <c r="G449" s="20" t="s">
        <v>656</v>
      </c>
      <c r="H449" s="8" t="s">
        <v>24</v>
      </c>
      <c r="I449" s="8" t="s">
        <v>18</v>
      </c>
      <c r="J449" s="8" t="s">
        <v>25</v>
      </c>
      <c r="K449" s="39"/>
      <c r="L449" s="59" t="s">
        <v>25</v>
      </c>
      <c r="M449" s="60" t="s">
        <v>23</v>
      </c>
      <c r="N449" s="54"/>
      <c r="O449" s="35" t="str">
        <f>IF($N449="","A definir",VLOOKUP($I449&amp;$J449&amp;$N449,tb_aux!$N$2:$O$7,2,0))</f>
        <v>A definir</v>
      </c>
      <c r="Q449" s="12" t="s">
        <v>109</v>
      </c>
      <c r="R449" s="1" t="str">
        <f t="shared" si="6"/>
        <v/>
      </c>
      <c r="FF449" s="61"/>
    </row>
    <row r="450" spans="1:162" ht="22.5" x14ac:dyDescent="0.15">
      <c r="A450" s="19">
        <v>18</v>
      </c>
      <c r="B450" s="19">
        <v>8</v>
      </c>
      <c r="C450" s="19">
        <v>2</v>
      </c>
      <c r="D450" s="19"/>
      <c r="E450" s="8" t="s">
        <v>634</v>
      </c>
      <c r="F450" s="8" t="s">
        <v>654</v>
      </c>
      <c r="G450" s="20" t="s">
        <v>657</v>
      </c>
      <c r="H450" s="8" t="s">
        <v>24</v>
      </c>
      <c r="I450" s="8" t="s">
        <v>18</v>
      </c>
      <c r="J450" s="8" t="s">
        <v>25</v>
      </c>
      <c r="K450" s="39"/>
      <c r="L450" s="59" t="s">
        <v>25</v>
      </c>
      <c r="M450" s="60" t="s">
        <v>23</v>
      </c>
      <c r="N450" s="54"/>
      <c r="O450" s="35" t="str">
        <f>IF($N450="","A definir",VLOOKUP($I450&amp;$J450&amp;$N450,tb_aux!$N$2:$O$7,2,0))</f>
        <v>A definir</v>
      </c>
      <c r="Q450" s="12" t="s">
        <v>109</v>
      </c>
      <c r="R450" s="1" t="str">
        <f t="shared" si="6"/>
        <v/>
      </c>
      <c r="FF450" s="61"/>
    </row>
    <row r="451" spans="1:162" ht="22.5" x14ac:dyDescent="0.15">
      <c r="A451" s="19">
        <v>18</v>
      </c>
      <c r="B451" s="19">
        <v>8</v>
      </c>
      <c r="C451" s="19">
        <v>3</v>
      </c>
      <c r="D451" s="19"/>
      <c r="E451" s="8" t="s">
        <v>634</v>
      </c>
      <c r="F451" s="8" t="s">
        <v>654</v>
      </c>
      <c r="G451" s="20" t="s">
        <v>658</v>
      </c>
      <c r="H451" s="8" t="s">
        <v>24</v>
      </c>
      <c r="I451" s="8" t="s">
        <v>18</v>
      </c>
      <c r="J451" s="8" t="s">
        <v>25</v>
      </c>
      <c r="K451" s="39"/>
      <c r="L451" s="59" t="s">
        <v>25</v>
      </c>
      <c r="M451" s="60" t="s">
        <v>23</v>
      </c>
      <c r="N451" s="54"/>
      <c r="O451" s="35" t="str">
        <f>IF($N451="","A definir",VLOOKUP($I451&amp;$J451&amp;$N451,tb_aux!$N$2:$O$7,2,0))</f>
        <v>A definir</v>
      </c>
      <c r="Q451" s="12" t="s">
        <v>109</v>
      </c>
      <c r="R451" s="1" t="str">
        <f t="shared" si="6"/>
        <v/>
      </c>
      <c r="FF451" s="61"/>
    </row>
    <row r="452" spans="1:162" ht="22.5" x14ac:dyDescent="0.15">
      <c r="A452" s="19">
        <v>18</v>
      </c>
      <c r="B452" s="19">
        <v>9</v>
      </c>
      <c r="C452" s="19"/>
      <c r="D452" s="19"/>
      <c r="E452" s="8" t="s">
        <v>634</v>
      </c>
      <c r="F452" s="8" t="s">
        <v>654</v>
      </c>
      <c r="G452" s="8" t="s">
        <v>659</v>
      </c>
      <c r="H452" s="8" t="s">
        <v>24</v>
      </c>
      <c r="I452" s="8" t="s">
        <v>18</v>
      </c>
      <c r="J452" s="8" t="s">
        <v>25</v>
      </c>
      <c r="K452" s="39"/>
      <c r="L452" s="59" t="s">
        <v>25</v>
      </c>
      <c r="M452" s="60" t="s">
        <v>23</v>
      </c>
      <c r="N452" s="54"/>
      <c r="O452" s="35" t="str">
        <f>IF($N452="","A definir",VLOOKUP($I452&amp;$J452&amp;$N452,tb_aux!$N$2:$O$7,2,0))</f>
        <v>A definir</v>
      </c>
      <c r="Q452" s="12" t="s">
        <v>60</v>
      </c>
      <c r="R452" s="1" t="str">
        <f t="shared" si="6"/>
        <v/>
      </c>
      <c r="FF452" s="61"/>
    </row>
    <row r="453" spans="1:162" ht="22.5" x14ac:dyDescent="0.15">
      <c r="A453" s="19">
        <v>18</v>
      </c>
      <c r="B453" s="19">
        <v>10</v>
      </c>
      <c r="C453" s="19"/>
      <c r="D453" s="19"/>
      <c r="E453" s="8" t="s">
        <v>634</v>
      </c>
      <c r="F453" s="8" t="s">
        <v>660</v>
      </c>
      <c r="G453" s="20" t="s">
        <v>661</v>
      </c>
      <c r="H453" s="8" t="s">
        <v>24</v>
      </c>
      <c r="I453" s="8" t="s">
        <v>18</v>
      </c>
      <c r="J453" s="8" t="s">
        <v>25</v>
      </c>
      <c r="K453" s="39"/>
      <c r="L453" s="59" t="s">
        <v>25</v>
      </c>
      <c r="M453" s="60" t="s">
        <v>23</v>
      </c>
      <c r="N453" s="54"/>
      <c r="O453" s="35" t="str">
        <f>IF($N453="","A definir",VLOOKUP($I453&amp;$J453&amp;$N453,tb_aux!$N$2:$O$7,2,0))</f>
        <v>A definir</v>
      </c>
      <c r="Q453" s="12" t="s">
        <v>60</v>
      </c>
      <c r="R453" s="1" t="str">
        <f t="shared" si="6"/>
        <v/>
      </c>
      <c r="FF453" s="61"/>
    </row>
    <row r="454" spans="1:162" ht="22.5" x14ac:dyDescent="0.15">
      <c r="A454" s="19">
        <v>18</v>
      </c>
      <c r="B454" s="19">
        <v>11</v>
      </c>
      <c r="C454" s="19"/>
      <c r="D454" s="19"/>
      <c r="E454" s="8" t="s">
        <v>634</v>
      </c>
      <c r="F454" s="8" t="s">
        <v>274</v>
      </c>
      <c r="G454" s="8" t="s">
        <v>662</v>
      </c>
      <c r="H454" s="8" t="s">
        <v>24</v>
      </c>
      <c r="I454" s="8" t="s">
        <v>26</v>
      </c>
      <c r="J454" s="8" t="s">
        <v>25</v>
      </c>
      <c r="K454" s="39"/>
      <c r="L454" s="57" t="s">
        <v>25</v>
      </c>
      <c r="M454" s="58" t="s">
        <v>23</v>
      </c>
      <c r="N454" s="44" t="s">
        <v>113</v>
      </c>
      <c r="O454" s="36"/>
      <c r="Q454" s="12" t="s">
        <v>60</v>
      </c>
      <c r="R454" s="1" t="str">
        <f t="shared" ref="R454:R517" si="7">IF(AND(Q455="sub item",Q454="item"),"fórmula","")</f>
        <v>fórmula</v>
      </c>
      <c r="FF454" s="61"/>
    </row>
    <row r="455" spans="1:162" ht="33.75" x14ac:dyDescent="0.15">
      <c r="A455" s="19">
        <v>18</v>
      </c>
      <c r="B455" s="19">
        <v>11</v>
      </c>
      <c r="C455" s="19">
        <v>1</v>
      </c>
      <c r="D455" s="19"/>
      <c r="E455" s="8" t="s">
        <v>634</v>
      </c>
      <c r="F455" s="8" t="s">
        <v>274</v>
      </c>
      <c r="G455" s="20" t="s">
        <v>663</v>
      </c>
      <c r="H455" s="8" t="s">
        <v>24</v>
      </c>
      <c r="I455" s="8" t="s">
        <v>26</v>
      </c>
      <c r="J455" s="8" t="s">
        <v>25</v>
      </c>
      <c r="K455" s="39"/>
      <c r="L455" s="57" t="s">
        <v>25</v>
      </c>
      <c r="M455" s="58" t="s">
        <v>23</v>
      </c>
      <c r="N455" s="54"/>
      <c r="O455" s="35" t="str">
        <f>IF($N455="","A definir",VLOOKUP($I455&amp;$J455&amp;$N455,tb_aux!$N$2:$O$7,2,0))</f>
        <v>A definir</v>
      </c>
      <c r="Q455" s="12" t="s">
        <v>109</v>
      </c>
      <c r="R455" s="1" t="str">
        <f t="shared" si="7"/>
        <v/>
      </c>
      <c r="FF455" s="61"/>
    </row>
    <row r="456" spans="1:162" ht="45" x14ac:dyDescent="0.15">
      <c r="A456" s="19">
        <v>18</v>
      </c>
      <c r="B456" s="19">
        <v>11</v>
      </c>
      <c r="C456" s="19">
        <v>2</v>
      </c>
      <c r="D456" s="19"/>
      <c r="E456" s="8" t="s">
        <v>634</v>
      </c>
      <c r="F456" s="8" t="s">
        <v>274</v>
      </c>
      <c r="G456" s="20" t="s">
        <v>664</v>
      </c>
      <c r="H456" s="8" t="s">
        <v>24</v>
      </c>
      <c r="I456" s="8" t="s">
        <v>26</v>
      </c>
      <c r="J456" s="8" t="s">
        <v>25</v>
      </c>
      <c r="K456" s="39"/>
      <c r="L456" s="57" t="s">
        <v>25</v>
      </c>
      <c r="M456" s="58" t="s">
        <v>23</v>
      </c>
      <c r="N456" s="44" t="s">
        <v>113</v>
      </c>
      <c r="O456" s="36"/>
      <c r="Q456" s="12" t="s">
        <v>109</v>
      </c>
      <c r="R456" s="1" t="str">
        <f t="shared" si="7"/>
        <v/>
      </c>
      <c r="FF456" s="61"/>
    </row>
    <row r="457" spans="1:162" ht="45" x14ac:dyDescent="0.15">
      <c r="A457" s="19">
        <v>18</v>
      </c>
      <c r="B457" s="19">
        <v>11</v>
      </c>
      <c r="C457" s="19">
        <v>2</v>
      </c>
      <c r="D457" s="19">
        <v>1</v>
      </c>
      <c r="E457" s="8" t="s">
        <v>634</v>
      </c>
      <c r="F457" s="8" t="s">
        <v>274</v>
      </c>
      <c r="G457" s="20" t="s">
        <v>665</v>
      </c>
      <c r="H457" s="8" t="s">
        <v>24</v>
      </c>
      <c r="I457" s="8" t="s">
        <v>18</v>
      </c>
      <c r="J457" s="8" t="s">
        <v>25</v>
      </c>
      <c r="K457" s="39"/>
      <c r="L457" s="59" t="s">
        <v>25</v>
      </c>
      <c r="M457" s="60" t="s">
        <v>31</v>
      </c>
      <c r="N457" s="54"/>
      <c r="O457" s="35" t="str">
        <f>IF($N457="","A definir",VLOOKUP($I457&amp;$J457&amp;$N457,tb_aux!$N$2:$O$7,2,0))</f>
        <v>A definir</v>
      </c>
      <c r="Q457" s="12" t="s">
        <v>109</v>
      </c>
      <c r="R457" s="1" t="str">
        <f t="shared" si="7"/>
        <v/>
      </c>
      <c r="FF457" s="61"/>
    </row>
    <row r="458" spans="1:162" ht="78.75" x14ac:dyDescent="0.15">
      <c r="A458" s="19">
        <v>18</v>
      </c>
      <c r="B458" s="19">
        <v>11</v>
      </c>
      <c r="C458" s="19">
        <v>3</v>
      </c>
      <c r="D458" s="19"/>
      <c r="E458" s="8" t="s">
        <v>634</v>
      </c>
      <c r="F458" s="8" t="s">
        <v>274</v>
      </c>
      <c r="G458" s="20" t="s">
        <v>666</v>
      </c>
      <c r="H458" s="8" t="s">
        <v>24</v>
      </c>
      <c r="I458" s="8" t="s">
        <v>26</v>
      </c>
      <c r="J458" s="8" t="s">
        <v>25</v>
      </c>
      <c r="K458" s="39"/>
      <c r="L458" s="57" t="s">
        <v>25</v>
      </c>
      <c r="M458" s="58" t="s">
        <v>23</v>
      </c>
      <c r="N458" s="54"/>
      <c r="O458" s="35" t="str">
        <f>IF($N458="","A definir",VLOOKUP($I458&amp;$J458&amp;$N458,tb_aux!$N$2:$O$7,2,0))</f>
        <v>A definir</v>
      </c>
      <c r="Q458" s="12" t="s">
        <v>109</v>
      </c>
      <c r="R458" s="1" t="str">
        <f t="shared" si="7"/>
        <v/>
      </c>
      <c r="FF458" s="61"/>
    </row>
    <row r="459" spans="1:162" ht="90" x14ac:dyDescent="0.15">
      <c r="A459" s="19">
        <v>18</v>
      </c>
      <c r="B459" s="19">
        <v>11</v>
      </c>
      <c r="C459" s="19">
        <v>4</v>
      </c>
      <c r="D459" s="19"/>
      <c r="E459" s="8" t="s">
        <v>634</v>
      </c>
      <c r="F459" s="8" t="s">
        <v>274</v>
      </c>
      <c r="G459" s="20" t="s">
        <v>667</v>
      </c>
      <c r="H459" s="8" t="s">
        <v>24</v>
      </c>
      <c r="I459" s="8" t="s">
        <v>26</v>
      </c>
      <c r="J459" s="8" t="s">
        <v>25</v>
      </c>
      <c r="K459" s="39"/>
      <c r="L459" s="57" t="s">
        <v>25</v>
      </c>
      <c r="M459" s="58" t="s">
        <v>23</v>
      </c>
      <c r="N459" s="54"/>
      <c r="O459" s="35" t="str">
        <f>IF($N459="","A definir",VLOOKUP($I459&amp;$J459&amp;$N459,tb_aux!$N$2:$O$7,2,0))</f>
        <v>A definir</v>
      </c>
      <c r="Q459" s="12" t="s">
        <v>109</v>
      </c>
      <c r="R459" s="1" t="str">
        <f t="shared" si="7"/>
        <v/>
      </c>
      <c r="FF459" s="61"/>
    </row>
    <row r="460" spans="1:162" ht="56.25" x14ac:dyDescent="0.15">
      <c r="A460" s="19">
        <v>18</v>
      </c>
      <c r="B460" s="19">
        <v>11</v>
      </c>
      <c r="C460" s="19">
        <v>5</v>
      </c>
      <c r="D460" s="19"/>
      <c r="E460" s="8" t="s">
        <v>634</v>
      </c>
      <c r="F460" s="8" t="s">
        <v>274</v>
      </c>
      <c r="G460" s="20" t="s">
        <v>668</v>
      </c>
      <c r="H460" s="8" t="s">
        <v>32</v>
      </c>
      <c r="I460" s="8" t="s">
        <v>18</v>
      </c>
      <c r="J460" s="8" t="s">
        <v>27</v>
      </c>
      <c r="K460" s="39"/>
      <c r="L460" s="59" t="s">
        <v>25</v>
      </c>
      <c r="M460" s="60" t="s">
        <v>23</v>
      </c>
      <c r="N460" s="43" t="s">
        <v>28</v>
      </c>
      <c r="O460" s="35" t="str">
        <f>IF($N460="","A definir",VLOOKUP($I460&amp;$J460&amp;$N460,tb_aux!$N$2:$O$7,2,0))</f>
        <v>-</v>
      </c>
      <c r="Q460" s="12" t="s">
        <v>109</v>
      </c>
      <c r="R460" s="1" t="str">
        <f t="shared" si="7"/>
        <v/>
      </c>
      <c r="FF460" s="61"/>
    </row>
    <row r="461" spans="1:162" ht="45" x14ac:dyDescent="0.15">
      <c r="A461" s="19">
        <v>18</v>
      </c>
      <c r="B461" s="19">
        <v>11</v>
      </c>
      <c r="C461" s="19">
        <v>6</v>
      </c>
      <c r="D461" s="19"/>
      <c r="E461" s="8" t="s">
        <v>634</v>
      </c>
      <c r="F461" s="8" t="s">
        <v>274</v>
      </c>
      <c r="G461" s="20" t="s">
        <v>669</v>
      </c>
      <c r="H461" s="8" t="s">
        <v>24</v>
      </c>
      <c r="I461" s="8" t="s">
        <v>18</v>
      </c>
      <c r="J461" s="8" t="s">
        <v>25</v>
      </c>
      <c r="K461" s="39"/>
      <c r="L461" s="59" t="s">
        <v>25</v>
      </c>
      <c r="M461" s="60" t="s">
        <v>23</v>
      </c>
      <c r="N461" s="54"/>
      <c r="O461" s="35" t="str">
        <f>IF($N461="","A definir",VLOOKUP($I461&amp;$J461&amp;$N461,tb_aux!$N$2:$O$7,2,0))</f>
        <v>A definir</v>
      </c>
      <c r="Q461" s="12" t="s">
        <v>109</v>
      </c>
      <c r="R461" s="1" t="str">
        <f t="shared" si="7"/>
        <v/>
      </c>
      <c r="FF461" s="61"/>
    </row>
    <row r="462" spans="1:162" ht="45" x14ac:dyDescent="0.15">
      <c r="A462" s="19">
        <v>18</v>
      </c>
      <c r="B462" s="19">
        <v>12</v>
      </c>
      <c r="C462" s="19"/>
      <c r="D462" s="19"/>
      <c r="E462" s="8" t="s">
        <v>634</v>
      </c>
      <c r="F462" s="8" t="s">
        <v>274</v>
      </c>
      <c r="G462" s="20" t="s">
        <v>670</v>
      </c>
      <c r="H462" s="8" t="s">
        <v>24</v>
      </c>
      <c r="I462" s="8" t="s">
        <v>18</v>
      </c>
      <c r="J462" s="8" t="s">
        <v>25</v>
      </c>
      <c r="K462" s="39"/>
      <c r="L462" s="59" t="s">
        <v>25</v>
      </c>
      <c r="M462" s="60" t="s">
        <v>23</v>
      </c>
      <c r="N462" s="54"/>
      <c r="O462" s="35" t="str">
        <f>IF($N462="","A definir",VLOOKUP($I462&amp;$J462&amp;$N462,tb_aux!$N$2:$O$7,2,0))</f>
        <v>A definir</v>
      </c>
      <c r="Q462" s="12" t="s">
        <v>60</v>
      </c>
      <c r="R462" s="1" t="str">
        <f t="shared" si="7"/>
        <v/>
      </c>
      <c r="FF462" s="61"/>
    </row>
    <row r="463" spans="1:162" ht="45" x14ac:dyDescent="0.15">
      <c r="A463" s="19">
        <v>18</v>
      </c>
      <c r="B463" s="19">
        <v>13</v>
      </c>
      <c r="C463" s="19"/>
      <c r="D463" s="19"/>
      <c r="E463" s="8" t="s">
        <v>634</v>
      </c>
      <c r="F463" s="8" t="s">
        <v>298</v>
      </c>
      <c r="G463" s="21" t="s">
        <v>671</v>
      </c>
      <c r="H463" s="8" t="s">
        <v>24</v>
      </c>
      <c r="I463" s="8" t="s">
        <v>18</v>
      </c>
      <c r="J463" s="8" t="s">
        <v>25</v>
      </c>
      <c r="K463" s="39"/>
      <c r="L463" s="59" t="s">
        <v>25</v>
      </c>
      <c r="M463" s="60" t="s">
        <v>23</v>
      </c>
      <c r="N463" s="54"/>
      <c r="O463" s="35" t="str">
        <f>IF($N463="","A definir",VLOOKUP($I463&amp;$J463&amp;$N463,tb_aux!$N$2:$O$7,2,0))</f>
        <v>A definir</v>
      </c>
      <c r="Q463" s="12" t="s">
        <v>60</v>
      </c>
      <c r="R463" s="1" t="str">
        <f t="shared" si="7"/>
        <v/>
      </c>
      <c r="FF463" s="61"/>
    </row>
    <row r="464" spans="1:162" ht="33.75" x14ac:dyDescent="0.15">
      <c r="A464" s="19">
        <v>18</v>
      </c>
      <c r="B464" s="19">
        <v>14</v>
      </c>
      <c r="C464" s="19"/>
      <c r="D464" s="19"/>
      <c r="E464" s="8" t="s">
        <v>634</v>
      </c>
      <c r="F464" s="8" t="s">
        <v>298</v>
      </c>
      <c r="G464" s="8" t="s">
        <v>672</v>
      </c>
      <c r="H464" s="8" t="s">
        <v>32</v>
      </c>
      <c r="I464" s="8" t="s">
        <v>18</v>
      </c>
      <c r="J464" s="8" t="s">
        <v>27</v>
      </c>
      <c r="K464" s="39"/>
      <c r="L464" s="59" t="s">
        <v>25</v>
      </c>
      <c r="M464" s="60" t="s">
        <v>23</v>
      </c>
      <c r="N464" s="43" t="s">
        <v>28</v>
      </c>
      <c r="O464" s="35" t="str">
        <f>IF($N464="","A definir",VLOOKUP($I464&amp;$J464&amp;$N464,tb_aux!$N$2:$O$7,2,0))</f>
        <v>-</v>
      </c>
      <c r="Q464" s="12" t="s">
        <v>60</v>
      </c>
      <c r="R464" s="1" t="str">
        <f t="shared" si="7"/>
        <v/>
      </c>
      <c r="FF464" s="61"/>
    </row>
    <row r="465" spans="1:162" ht="22.5" x14ac:dyDescent="0.15">
      <c r="A465" s="19">
        <v>18</v>
      </c>
      <c r="B465" s="19">
        <v>15</v>
      </c>
      <c r="C465" s="19"/>
      <c r="D465" s="19"/>
      <c r="E465" s="8" t="s">
        <v>634</v>
      </c>
      <c r="F465" s="8" t="s">
        <v>298</v>
      </c>
      <c r="G465" s="8" t="s">
        <v>673</v>
      </c>
      <c r="H465" s="8" t="s">
        <v>32</v>
      </c>
      <c r="I465" s="8" t="s">
        <v>18</v>
      </c>
      <c r="J465" s="8" t="s">
        <v>27</v>
      </c>
      <c r="K465" s="39"/>
      <c r="L465" s="59" t="s">
        <v>25</v>
      </c>
      <c r="M465" s="60" t="s">
        <v>23</v>
      </c>
      <c r="N465" s="43" t="s">
        <v>28</v>
      </c>
      <c r="O465" s="35" t="str">
        <f>IF($N465="","A definir",VLOOKUP($I465&amp;$J465&amp;$N465,tb_aux!$N$2:$O$7,2,0))</f>
        <v>-</v>
      </c>
      <c r="Q465" s="12" t="s">
        <v>60</v>
      </c>
      <c r="R465" s="1" t="str">
        <f t="shared" si="7"/>
        <v/>
      </c>
      <c r="FF465" s="61"/>
    </row>
    <row r="466" spans="1:162" ht="22.5" x14ac:dyDescent="0.15">
      <c r="A466" s="19">
        <v>18</v>
      </c>
      <c r="B466" s="19">
        <v>16</v>
      </c>
      <c r="C466" s="19"/>
      <c r="D466" s="19"/>
      <c r="E466" s="8" t="s">
        <v>634</v>
      </c>
      <c r="F466" s="8" t="s">
        <v>298</v>
      </c>
      <c r="G466" s="8" t="s">
        <v>674</v>
      </c>
      <c r="H466" s="8" t="s">
        <v>32</v>
      </c>
      <c r="I466" s="8" t="s">
        <v>18</v>
      </c>
      <c r="J466" s="8" t="s">
        <v>27</v>
      </c>
      <c r="K466" s="39"/>
      <c r="L466" s="59" t="s">
        <v>25</v>
      </c>
      <c r="M466" s="60" t="s">
        <v>23</v>
      </c>
      <c r="N466" s="43" t="s">
        <v>28</v>
      </c>
      <c r="O466" s="35" t="str">
        <f>IF($N466="","A definir",VLOOKUP($I466&amp;$J466&amp;$N466,tb_aux!$N$2:$O$7,2,0))</f>
        <v>-</v>
      </c>
      <c r="Q466" s="12" t="s">
        <v>60</v>
      </c>
      <c r="R466" s="1" t="str">
        <f t="shared" si="7"/>
        <v/>
      </c>
      <c r="FF466" s="61"/>
    </row>
    <row r="467" spans="1:162" ht="33.75" x14ac:dyDescent="0.15">
      <c r="A467" s="19">
        <v>18</v>
      </c>
      <c r="B467" s="19">
        <v>17</v>
      </c>
      <c r="C467" s="19"/>
      <c r="D467" s="19"/>
      <c r="E467" s="8" t="s">
        <v>634</v>
      </c>
      <c r="F467" s="8" t="s">
        <v>72</v>
      </c>
      <c r="G467" s="8" t="s">
        <v>675</v>
      </c>
      <c r="H467" s="8" t="s">
        <v>24</v>
      </c>
      <c r="I467" s="8" t="s">
        <v>26</v>
      </c>
      <c r="J467" s="8" t="s">
        <v>25</v>
      </c>
      <c r="K467" s="39"/>
      <c r="L467" s="57" t="s">
        <v>25</v>
      </c>
      <c r="M467" s="58" t="s">
        <v>23</v>
      </c>
      <c r="N467" s="54"/>
      <c r="O467" s="35" t="str">
        <f>IF($N467="","A definir",VLOOKUP($I467&amp;$J467&amp;$N467,tb_aux!$N$2:$O$7,2,0))</f>
        <v>A definir</v>
      </c>
      <c r="Q467" s="12" t="s">
        <v>60</v>
      </c>
      <c r="R467" s="1" t="str">
        <f t="shared" si="7"/>
        <v/>
      </c>
      <c r="FF467" s="61"/>
    </row>
    <row r="468" spans="1:162" ht="22.5" x14ac:dyDescent="0.15">
      <c r="A468" s="19">
        <v>18</v>
      </c>
      <c r="B468" s="19">
        <v>18</v>
      </c>
      <c r="C468" s="19"/>
      <c r="D468" s="19"/>
      <c r="E468" s="8" t="s">
        <v>634</v>
      </c>
      <c r="F468" s="8" t="s">
        <v>676</v>
      </c>
      <c r="G468" s="8" t="s">
        <v>677</v>
      </c>
      <c r="H468" s="8" t="s">
        <v>32</v>
      </c>
      <c r="I468" s="8" t="s">
        <v>18</v>
      </c>
      <c r="J468" s="8" t="s">
        <v>27</v>
      </c>
      <c r="K468" s="39"/>
      <c r="L468" s="57" t="s">
        <v>27</v>
      </c>
      <c r="M468" s="58"/>
      <c r="N468" s="43" t="s">
        <v>28</v>
      </c>
      <c r="O468" s="35" t="str">
        <f>IF($N468="","A definir",VLOOKUP($I468&amp;$J468&amp;$N468,tb_aux!$N$2:$O$7,2,0))</f>
        <v>-</v>
      </c>
      <c r="Q468" s="12" t="s">
        <v>60</v>
      </c>
      <c r="R468" s="1" t="str">
        <f t="shared" si="7"/>
        <v>fórmula</v>
      </c>
      <c r="FF468" s="61"/>
    </row>
    <row r="469" spans="1:162" ht="22.5" x14ac:dyDescent="0.15">
      <c r="A469" s="19">
        <v>18</v>
      </c>
      <c r="B469" s="19">
        <v>18</v>
      </c>
      <c r="C469" s="19">
        <v>1</v>
      </c>
      <c r="D469" s="19"/>
      <c r="E469" s="8" t="s">
        <v>634</v>
      </c>
      <c r="F469" s="8" t="s">
        <v>676</v>
      </c>
      <c r="G469" s="20" t="s">
        <v>678</v>
      </c>
      <c r="H469" s="8" t="s">
        <v>32</v>
      </c>
      <c r="I469" s="8" t="s">
        <v>18</v>
      </c>
      <c r="J469" s="8" t="s">
        <v>27</v>
      </c>
      <c r="K469" s="39"/>
      <c r="L469" s="57" t="s">
        <v>27</v>
      </c>
      <c r="M469" s="58"/>
      <c r="N469" s="43" t="s">
        <v>28</v>
      </c>
      <c r="O469" s="35" t="str">
        <f>IF($N469="","A definir",VLOOKUP($I469&amp;$J469&amp;$N469,tb_aux!$N$2:$O$7,2,0))</f>
        <v>-</v>
      </c>
      <c r="Q469" s="12" t="s">
        <v>109</v>
      </c>
      <c r="R469" s="1" t="str">
        <f t="shared" si="7"/>
        <v/>
      </c>
      <c r="FF469" s="61"/>
    </row>
    <row r="470" spans="1:162" ht="22.5" x14ac:dyDescent="0.15">
      <c r="A470" s="19">
        <v>18</v>
      </c>
      <c r="B470" s="19">
        <v>18</v>
      </c>
      <c r="C470" s="19">
        <v>2</v>
      </c>
      <c r="D470" s="19"/>
      <c r="E470" s="8" t="s">
        <v>634</v>
      </c>
      <c r="F470" s="8" t="s">
        <v>676</v>
      </c>
      <c r="G470" s="20" t="s">
        <v>679</v>
      </c>
      <c r="H470" s="8" t="s">
        <v>32</v>
      </c>
      <c r="I470" s="8" t="s">
        <v>18</v>
      </c>
      <c r="J470" s="8" t="s">
        <v>27</v>
      </c>
      <c r="K470" s="39"/>
      <c r="L470" s="59" t="s">
        <v>25</v>
      </c>
      <c r="M470" s="60" t="s">
        <v>23</v>
      </c>
      <c r="N470" s="43" t="s">
        <v>28</v>
      </c>
      <c r="O470" s="35" t="str">
        <f>IF($N470="","A definir",VLOOKUP($I470&amp;$J470&amp;$N470,tb_aux!$N$2:$O$7,2,0))</f>
        <v>-</v>
      </c>
      <c r="Q470" s="12" t="s">
        <v>109</v>
      </c>
      <c r="R470" s="1" t="str">
        <f t="shared" si="7"/>
        <v/>
      </c>
      <c r="FF470" s="61"/>
    </row>
    <row r="471" spans="1:162" ht="33.75" x14ac:dyDescent="0.15">
      <c r="A471" s="19">
        <v>18</v>
      </c>
      <c r="B471" s="19">
        <v>19</v>
      </c>
      <c r="C471" s="19"/>
      <c r="D471" s="19"/>
      <c r="E471" s="8" t="s">
        <v>634</v>
      </c>
      <c r="F471" s="8" t="s">
        <v>180</v>
      </c>
      <c r="G471" s="8" t="s">
        <v>680</v>
      </c>
      <c r="H471" s="8" t="s">
        <v>32</v>
      </c>
      <c r="I471" s="8" t="s">
        <v>18</v>
      </c>
      <c r="J471" s="8" t="s">
        <v>27</v>
      </c>
      <c r="K471" s="39"/>
      <c r="L471" s="57" t="s">
        <v>25</v>
      </c>
      <c r="M471" s="58" t="s">
        <v>23</v>
      </c>
      <c r="N471" s="43" t="s">
        <v>28</v>
      </c>
      <c r="O471" s="35" t="str">
        <f>IF($N471="","A definir",VLOOKUP($I471&amp;$J471&amp;$N471,tb_aux!$N$2:$O$7,2,0))</f>
        <v>-</v>
      </c>
      <c r="Q471" s="12" t="s">
        <v>60</v>
      </c>
      <c r="R471" s="1" t="str">
        <f t="shared" si="7"/>
        <v/>
      </c>
      <c r="FF471" s="61"/>
    </row>
    <row r="472" spans="1:162" ht="45" x14ac:dyDescent="0.15">
      <c r="A472" s="19">
        <v>18</v>
      </c>
      <c r="B472" s="19">
        <v>20</v>
      </c>
      <c r="C472" s="19"/>
      <c r="D472" s="19"/>
      <c r="E472" s="8" t="s">
        <v>634</v>
      </c>
      <c r="F472" s="8" t="s">
        <v>681</v>
      </c>
      <c r="G472" s="20" t="s">
        <v>682</v>
      </c>
      <c r="H472" s="8" t="s">
        <v>24</v>
      </c>
      <c r="I472" s="8" t="s">
        <v>18</v>
      </c>
      <c r="J472" s="8" t="s">
        <v>27</v>
      </c>
      <c r="K472" s="39"/>
      <c r="L472" s="57" t="s">
        <v>25</v>
      </c>
      <c r="M472" s="58" t="s">
        <v>31</v>
      </c>
      <c r="N472" s="43" t="s">
        <v>28</v>
      </c>
      <c r="O472" s="35" t="str">
        <f>IF($N472="","A definir",VLOOKUP($I472&amp;$J472&amp;$N472,tb_aux!$N$2:$O$7,2,0))</f>
        <v>-</v>
      </c>
      <c r="Q472" s="12" t="s">
        <v>60</v>
      </c>
      <c r="R472" s="1" t="str">
        <f t="shared" si="7"/>
        <v/>
      </c>
      <c r="FF472" s="61"/>
    </row>
    <row r="473" spans="1:162" ht="45" x14ac:dyDescent="0.15">
      <c r="A473" s="19">
        <v>18</v>
      </c>
      <c r="B473" s="19">
        <v>21</v>
      </c>
      <c r="C473" s="19"/>
      <c r="D473" s="19"/>
      <c r="E473" s="8" t="s">
        <v>634</v>
      </c>
      <c r="F473" s="8" t="s">
        <v>118</v>
      </c>
      <c r="G473" s="8" t="s">
        <v>683</v>
      </c>
      <c r="H473" s="8" t="s">
        <v>24</v>
      </c>
      <c r="I473" s="8" t="s">
        <v>26</v>
      </c>
      <c r="J473" s="8" t="s">
        <v>25</v>
      </c>
      <c r="K473" s="39"/>
      <c r="L473" s="57" t="s">
        <v>25</v>
      </c>
      <c r="M473" s="58" t="s">
        <v>23</v>
      </c>
      <c r="N473" s="54"/>
      <c r="O473" s="35" t="str">
        <f>IF($N473="","A definir",VLOOKUP($I473&amp;$J473&amp;$N473,tb_aux!$N$2:$O$7,2,0))</f>
        <v>A definir</v>
      </c>
      <c r="Q473" s="12" t="s">
        <v>60</v>
      </c>
      <c r="R473" s="1" t="str">
        <f t="shared" si="7"/>
        <v/>
      </c>
      <c r="FF473" s="61"/>
    </row>
    <row r="474" spans="1:162" ht="33.75" x14ac:dyDescent="0.15">
      <c r="A474" s="19">
        <v>18</v>
      </c>
      <c r="B474" s="19">
        <v>22</v>
      </c>
      <c r="C474" s="19"/>
      <c r="D474" s="19"/>
      <c r="E474" s="8" t="s">
        <v>634</v>
      </c>
      <c r="F474" s="8" t="s">
        <v>190</v>
      </c>
      <c r="G474" s="8" t="s">
        <v>684</v>
      </c>
      <c r="H474" s="8" t="s">
        <v>24</v>
      </c>
      <c r="I474" s="8" t="s">
        <v>18</v>
      </c>
      <c r="J474" s="8" t="s">
        <v>25</v>
      </c>
      <c r="K474" s="39"/>
      <c r="L474" s="57" t="s">
        <v>25</v>
      </c>
      <c r="M474" s="58" t="s">
        <v>31</v>
      </c>
      <c r="N474" s="54"/>
      <c r="O474" s="35" t="str">
        <f>IF($N474="","A definir",VLOOKUP($I474&amp;$J474&amp;$N474,tb_aux!$N$2:$O$7,2,0))</f>
        <v>A definir</v>
      </c>
      <c r="Q474" s="12" t="s">
        <v>60</v>
      </c>
      <c r="R474" s="1" t="str">
        <f t="shared" si="7"/>
        <v/>
      </c>
      <c r="FF474" s="61"/>
    </row>
    <row r="475" spans="1:162" ht="45" x14ac:dyDescent="0.15">
      <c r="A475" s="19">
        <v>19</v>
      </c>
      <c r="B475" s="19">
        <v>1</v>
      </c>
      <c r="C475" s="19"/>
      <c r="D475" s="19"/>
      <c r="E475" s="8" t="s">
        <v>685</v>
      </c>
      <c r="F475" s="8" t="s">
        <v>686</v>
      </c>
      <c r="G475" s="8" t="s">
        <v>687</v>
      </c>
      <c r="H475" s="8" t="s">
        <v>24</v>
      </c>
      <c r="I475" s="8" t="s">
        <v>26</v>
      </c>
      <c r="J475" s="8" t="s">
        <v>25</v>
      </c>
      <c r="K475" s="39"/>
      <c r="L475" s="57" t="s">
        <v>25</v>
      </c>
      <c r="M475" s="58" t="s">
        <v>23</v>
      </c>
      <c r="N475" s="54"/>
      <c r="O475" s="35" t="str">
        <f>IF($N475="","A definir",VLOOKUP($I475&amp;$J475&amp;$N475,tb_aux!$N$2:$O$7,2,0))</f>
        <v>A definir</v>
      </c>
      <c r="Q475" s="12" t="s">
        <v>60</v>
      </c>
      <c r="R475" s="1" t="str">
        <f t="shared" si="7"/>
        <v/>
      </c>
      <c r="FF475" s="61"/>
    </row>
    <row r="476" spans="1:162" ht="22.5" x14ac:dyDescent="0.15">
      <c r="A476" s="19">
        <v>19</v>
      </c>
      <c r="B476" s="19">
        <v>2</v>
      </c>
      <c r="C476" s="19"/>
      <c r="D476" s="19"/>
      <c r="E476" s="8" t="s">
        <v>685</v>
      </c>
      <c r="F476" s="8" t="s">
        <v>686</v>
      </c>
      <c r="G476" s="8" t="s">
        <v>688</v>
      </c>
      <c r="H476" s="8" t="s">
        <v>24</v>
      </c>
      <c r="I476" s="8" t="s">
        <v>18</v>
      </c>
      <c r="J476" s="8" t="s">
        <v>27</v>
      </c>
      <c r="K476" s="39"/>
      <c r="L476" s="57" t="s">
        <v>25</v>
      </c>
      <c r="M476" s="58" t="s">
        <v>23</v>
      </c>
      <c r="N476" s="43" t="s">
        <v>28</v>
      </c>
      <c r="O476" s="35" t="str">
        <f>IF($N476="","A definir",VLOOKUP($I476&amp;$J476&amp;$N476,tb_aux!$N$2:$O$7,2,0))</f>
        <v>-</v>
      </c>
      <c r="Q476" s="12" t="s">
        <v>60</v>
      </c>
      <c r="R476" s="1" t="str">
        <f t="shared" si="7"/>
        <v/>
      </c>
      <c r="FF476" s="61"/>
    </row>
    <row r="477" spans="1:162" ht="33.75" x14ac:dyDescent="0.15">
      <c r="A477" s="19">
        <v>19</v>
      </c>
      <c r="B477" s="19">
        <v>3</v>
      </c>
      <c r="C477" s="19"/>
      <c r="D477" s="19"/>
      <c r="E477" s="8" t="s">
        <v>685</v>
      </c>
      <c r="F477" s="8" t="s">
        <v>118</v>
      </c>
      <c r="G477" s="20" t="s">
        <v>689</v>
      </c>
      <c r="H477" s="8" t="s">
        <v>24</v>
      </c>
      <c r="I477" s="8" t="s">
        <v>26</v>
      </c>
      <c r="J477" s="8" t="s">
        <v>25</v>
      </c>
      <c r="K477" s="39"/>
      <c r="L477" s="57" t="s">
        <v>25</v>
      </c>
      <c r="M477" s="58" t="s">
        <v>23</v>
      </c>
      <c r="N477" s="54"/>
      <c r="O477" s="35" t="str">
        <f>IF($N477="","A definir",VLOOKUP($I477&amp;$J477&amp;$N477,tb_aux!$N$2:$O$7,2,0))</f>
        <v>A definir</v>
      </c>
      <c r="Q477" s="12" t="s">
        <v>60</v>
      </c>
      <c r="R477" s="1" t="str">
        <f t="shared" si="7"/>
        <v/>
      </c>
      <c r="FF477" s="61"/>
    </row>
    <row r="478" spans="1:162" ht="33.75" x14ac:dyDescent="0.15">
      <c r="A478" s="19">
        <v>19</v>
      </c>
      <c r="B478" s="19">
        <v>4</v>
      </c>
      <c r="C478" s="19"/>
      <c r="D478" s="19"/>
      <c r="E478" s="8" t="s">
        <v>685</v>
      </c>
      <c r="F478" s="8" t="s">
        <v>226</v>
      </c>
      <c r="G478" s="8" t="s">
        <v>690</v>
      </c>
      <c r="H478" s="8" t="s">
        <v>24</v>
      </c>
      <c r="I478" s="8" t="s">
        <v>26</v>
      </c>
      <c r="J478" s="8" t="s">
        <v>25</v>
      </c>
      <c r="K478" s="39"/>
      <c r="L478" s="57" t="s">
        <v>25</v>
      </c>
      <c r="M478" s="58" t="s">
        <v>23</v>
      </c>
      <c r="N478" s="54"/>
      <c r="O478" s="35" t="str">
        <f>IF($N478="","A definir",VLOOKUP($I478&amp;$J478&amp;$N478,tb_aux!$N$2:$O$7,2,0))</f>
        <v>A definir</v>
      </c>
      <c r="Q478" s="12" t="s">
        <v>60</v>
      </c>
      <c r="R478" s="1" t="str">
        <f t="shared" si="7"/>
        <v/>
      </c>
      <c r="FF478" s="61"/>
    </row>
    <row r="479" spans="1:162" ht="45" x14ac:dyDescent="0.15">
      <c r="A479" s="19">
        <v>19</v>
      </c>
      <c r="B479" s="19">
        <v>5</v>
      </c>
      <c r="C479" s="19"/>
      <c r="D479" s="19"/>
      <c r="E479" s="8" t="s">
        <v>685</v>
      </c>
      <c r="F479" s="8" t="s">
        <v>190</v>
      </c>
      <c r="G479" s="8" t="s">
        <v>691</v>
      </c>
      <c r="H479" s="8" t="s">
        <v>24</v>
      </c>
      <c r="I479" s="8" t="s">
        <v>18</v>
      </c>
      <c r="J479" s="8" t="s">
        <v>27</v>
      </c>
      <c r="K479" s="39"/>
      <c r="L479" s="57" t="s">
        <v>25</v>
      </c>
      <c r="M479" s="58" t="s">
        <v>23</v>
      </c>
      <c r="N479" s="43" t="s">
        <v>28</v>
      </c>
      <c r="O479" s="35" t="str">
        <f>IF($N479="","A definir",VLOOKUP($I479&amp;$J479&amp;$N479,tb_aux!$N$2:$O$7,2,0))</f>
        <v>-</v>
      </c>
      <c r="Q479" s="12" t="s">
        <v>60</v>
      </c>
      <c r="R479" s="1" t="str">
        <f t="shared" si="7"/>
        <v/>
      </c>
      <c r="FF479" s="61"/>
    </row>
    <row r="480" spans="1:162" ht="45" x14ac:dyDescent="0.15">
      <c r="A480" s="19">
        <v>19</v>
      </c>
      <c r="B480" s="19">
        <v>6</v>
      </c>
      <c r="C480" s="19"/>
      <c r="D480" s="19"/>
      <c r="E480" s="8" t="s">
        <v>685</v>
      </c>
      <c r="F480" s="8" t="s">
        <v>692</v>
      </c>
      <c r="G480" s="8" t="s">
        <v>693</v>
      </c>
      <c r="H480" s="8" t="s">
        <v>24</v>
      </c>
      <c r="I480" s="8" t="s">
        <v>18</v>
      </c>
      <c r="J480" s="8" t="s">
        <v>25</v>
      </c>
      <c r="K480" s="39"/>
      <c r="L480" s="57" t="s">
        <v>25</v>
      </c>
      <c r="M480" s="58" t="s">
        <v>23</v>
      </c>
      <c r="N480" s="54"/>
      <c r="O480" s="35" t="str">
        <f>IF($N480="","A definir",VLOOKUP($I480&amp;$J480&amp;$N480,tb_aux!$N$2:$O$7,2,0))</f>
        <v>A definir</v>
      </c>
      <c r="Q480" s="12" t="s">
        <v>60</v>
      </c>
      <c r="R480" s="1" t="str">
        <f t="shared" si="7"/>
        <v/>
      </c>
      <c r="FF480" s="61"/>
    </row>
    <row r="481" spans="1:162" ht="33.75" x14ac:dyDescent="0.15">
      <c r="A481" s="19">
        <v>19</v>
      </c>
      <c r="B481" s="19">
        <v>7</v>
      </c>
      <c r="C481" s="19"/>
      <c r="D481" s="19"/>
      <c r="E481" s="8" t="s">
        <v>685</v>
      </c>
      <c r="F481" s="8" t="s">
        <v>694</v>
      </c>
      <c r="G481" s="8" t="s">
        <v>695</v>
      </c>
      <c r="H481" s="8" t="s">
        <v>24</v>
      </c>
      <c r="I481" s="8" t="s">
        <v>18</v>
      </c>
      <c r="J481" s="8" t="s">
        <v>25</v>
      </c>
      <c r="K481" s="39"/>
      <c r="L481" s="57" t="s">
        <v>25</v>
      </c>
      <c r="M481" s="58" t="s">
        <v>23</v>
      </c>
      <c r="N481" s="44" t="s">
        <v>113</v>
      </c>
      <c r="O481" s="36"/>
      <c r="Q481" s="12" t="s">
        <v>60</v>
      </c>
      <c r="R481" s="1" t="str">
        <f t="shared" si="7"/>
        <v>fórmula</v>
      </c>
      <c r="FF481" s="61"/>
    </row>
    <row r="482" spans="1:162" ht="33.75" x14ac:dyDescent="0.15">
      <c r="A482" s="19">
        <v>19</v>
      </c>
      <c r="B482" s="19">
        <v>7</v>
      </c>
      <c r="C482" s="19">
        <v>1</v>
      </c>
      <c r="D482" s="19"/>
      <c r="E482" s="8" t="s">
        <v>685</v>
      </c>
      <c r="F482" s="8" t="s">
        <v>694</v>
      </c>
      <c r="G482" s="20" t="s">
        <v>696</v>
      </c>
      <c r="H482" s="8" t="s">
        <v>24</v>
      </c>
      <c r="I482" s="8" t="s">
        <v>18</v>
      </c>
      <c r="J482" s="8" t="s">
        <v>27</v>
      </c>
      <c r="K482" s="39"/>
      <c r="L482" s="57" t="s">
        <v>25</v>
      </c>
      <c r="M482" s="58" t="s">
        <v>23</v>
      </c>
      <c r="N482" s="43" t="s">
        <v>28</v>
      </c>
      <c r="O482" s="35" t="str">
        <f>IF($N482="","A definir",VLOOKUP($I482&amp;$J482&amp;$N482,tb_aux!$N$2:$O$7,2,0))</f>
        <v>-</v>
      </c>
      <c r="Q482" s="12" t="s">
        <v>109</v>
      </c>
      <c r="R482" s="1" t="str">
        <f t="shared" si="7"/>
        <v/>
      </c>
      <c r="FF482" s="61"/>
    </row>
    <row r="483" spans="1:162" ht="33.75" x14ac:dyDescent="0.15">
      <c r="A483" s="19">
        <v>19</v>
      </c>
      <c r="B483" s="19">
        <v>7</v>
      </c>
      <c r="C483" s="19">
        <v>2</v>
      </c>
      <c r="D483" s="19"/>
      <c r="E483" s="8" t="s">
        <v>685</v>
      </c>
      <c r="F483" s="8" t="s">
        <v>694</v>
      </c>
      <c r="G483" s="20" t="s">
        <v>697</v>
      </c>
      <c r="H483" s="8" t="s">
        <v>24</v>
      </c>
      <c r="I483" s="8" t="s">
        <v>18</v>
      </c>
      <c r="J483" s="8" t="s">
        <v>27</v>
      </c>
      <c r="K483" s="39"/>
      <c r="L483" s="57" t="s">
        <v>25</v>
      </c>
      <c r="M483" s="58" t="s">
        <v>23</v>
      </c>
      <c r="N483" s="43" t="s">
        <v>28</v>
      </c>
      <c r="O483" s="35" t="str">
        <f>IF($N483="","A definir",VLOOKUP($I483&amp;$J483&amp;$N483,tb_aux!$N$2:$O$7,2,0))</f>
        <v>-</v>
      </c>
      <c r="Q483" s="12" t="s">
        <v>109</v>
      </c>
      <c r="R483" s="1" t="str">
        <f t="shared" si="7"/>
        <v/>
      </c>
      <c r="FF483" s="61"/>
    </row>
    <row r="484" spans="1:162" ht="67.5" x14ac:dyDescent="0.15">
      <c r="A484" s="19">
        <v>19</v>
      </c>
      <c r="B484" s="19">
        <v>7</v>
      </c>
      <c r="C484" s="19">
        <v>3</v>
      </c>
      <c r="D484" s="19"/>
      <c r="E484" s="8" t="s">
        <v>685</v>
      </c>
      <c r="F484" s="8" t="s">
        <v>694</v>
      </c>
      <c r="G484" s="20" t="s">
        <v>698</v>
      </c>
      <c r="H484" s="8" t="s">
        <v>24</v>
      </c>
      <c r="I484" s="8" t="s">
        <v>18</v>
      </c>
      <c r="J484" s="8" t="s">
        <v>25</v>
      </c>
      <c r="K484" s="39"/>
      <c r="L484" s="57" t="s">
        <v>25</v>
      </c>
      <c r="M484" s="58" t="s">
        <v>23</v>
      </c>
      <c r="N484" s="54"/>
      <c r="O484" s="35" t="str">
        <f>IF($N484="","A definir",VLOOKUP($I484&amp;$J484&amp;$N484,tb_aux!$N$2:$O$7,2,0))</f>
        <v>A definir</v>
      </c>
      <c r="Q484" s="12" t="s">
        <v>109</v>
      </c>
      <c r="R484" s="1" t="str">
        <f t="shared" si="7"/>
        <v/>
      </c>
      <c r="FF484" s="61"/>
    </row>
    <row r="485" spans="1:162" ht="33.75" x14ac:dyDescent="0.15">
      <c r="A485" s="19">
        <v>19</v>
      </c>
      <c r="B485" s="19">
        <v>7</v>
      </c>
      <c r="C485" s="19">
        <v>4</v>
      </c>
      <c r="D485" s="19"/>
      <c r="E485" s="8" t="s">
        <v>685</v>
      </c>
      <c r="F485" s="8" t="s">
        <v>694</v>
      </c>
      <c r="G485" s="20" t="s">
        <v>699</v>
      </c>
      <c r="H485" s="8" t="s">
        <v>24</v>
      </c>
      <c r="I485" s="8" t="s">
        <v>18</v>
      </c>
      <c r="J485" s="8" t="s">
        <v>25</v>
      </c>
      <c r="K485" s="39"/>
      <c r="L485" s="57" t="s">
        <v>25</v>
      </c>
      <c r="M485" s="58" t="s">
        <v>23</v>
      </c>
      <c r="N485" s="54"/>
      <c r="O485" s="35" t="str">
        <f>IF($N485="","A definir",VLOOKUP($I485&amp;$J485&amp;$N485,tb_aux!$N$2:$O$7,2,0))</f>
        <v>A definir</v>
      </c>
      <c r="Q485" s="12" t="s">
        <v>109</v>
      </c>
      <c r="R485" s="1" t="str">
        <f t="shared" si="7"/>
        <v/>
      </c>
      <c r="FF485" s="61"/>
    </row>
    <row r="486" spans="1:162" ht="33.75" x14ac:dyDescent="0.15">
      <c r="A486" s="19">
        <v>19</v>
      </c>
      <c r="B486" s="19">
        <v>7</v>
      </c>
      <c r="C486" s="19">
        <v>5</v>
      </c>
      <c r="D486" s="19"/>
      <c r="E486" s="8" t="s">
        <v>685</v>
      </c>
      <c r="F486" s="8" t="s">
        <v>694</v>
      </c>
      <c r="G486" s="20" t="s">
        <v>700</v>
      </c>
      <c r="H486" s="8" t="s">
        <v>24</v>
      </c>
      <c r="I486" s="8" t="s">
        <v>18</v>
      </c>
      <c r="J486" s="8" t="s">
        <v>25</v>
      </c>
      <c r="K486" s="39"/>
      <c r="L486" s="57" t="s">
        <v>25</v>
      </c>
      <c r="M486" s="58" t="s">
        <v>23</v>
      </c>
      <c r="N486" s="54"/>
      <c r="O486" s="35" t="str">
        <f>IF($N486="","A definir",VLOOKUP($I486&amp;$J486&amp;$N486,tb_aux!$N$2:$O$7,2,0))</f>
        <v>A definir</v>
      </c>
      <c r="Q486" s="12" t="s">
        <v>109</v>
      </c>
      <c r="R486" s="1" t="str">
        <f t="shared" si="7"/>
        <v/>
      </c>
      <c r="FF486" s="61"/>
    </row>
    <row r="487" spans="1:162" ht="22.5" x14ac:dyDescent="0.15">
      <c r="A487" s="19">
        <v>19</v>
      </c>
      <c r="B487" s="19">
        <v>7</v>
      </c>
      <c r="C487" s="19">
        <v>6</v>
      </c>
      <c r="D487" s="19"/>
      <c r="E487" s="8" t="s">
        <v>685</v>
      </c>
      <c r="F487" s="8" t="s">
        <v>694</v>
      </c>
      <c r="G487" s="20" t="s">
        <v>701</v>
      </c>
      <c r="H487" s="8" t="s">
        <v>24</v>
      </c>
      <c r="I487" s="8" t="s">
        <v>18</v>
      </c>
      <c r="J487" s="8" t="s">
        <v>25</v>
      </c>
      <c r="K487" s="39"/>
      <c r="L487" s="57" t="s">
        <v>25</v>
      </c>
      <c r="M487" s="58" t="s">
        <v>23</v>
      </c>
      <c r="N487" s="54"/>
      <c r="O487" s="35" t="str">
        <f>IF($N487="","A definir",VLOOKUP($I487&amp;$J487&amp;$N487,tb_aux!$N$2:$O$7,2,0))</f>
        <v>A definir</v>
      </c>
      <c r="Q487" s="12" t="s">
        <v>109</v>
      </c>
      <c r="R487" s="1" t="str">
        <f t="shared" si="7"/>
        <v/>
      </c>
      <c r="FF487" s="61"/>
    </row>
    <row r="488" spans="1:162" ht="33.75" x14ac:dyDescent="0.15">
      <c r="A488" s="19">
        <v>19</v>
      </c>
      <c r="B488" s="19">
        <v>7</v>
      </c>
      <c r="C488" s="19">
        <v>7</v>
      </c>
      <c r="D488" s="19"/>
      <c r="E488" s="8" t="s">
        <v>685</v>
      </c>
      <c r="F488" s="8" t="s">
        <v>694</v>
      </c>
      <c r="G488" s="20" t="s">
        <v>702</v>
      </c>
      <c r="H488" s="8" t="s">
        <v>24</v>
      </c>
      <c r="I488" s="8" t="s">
        <v>18</v>
      </c>
      <c r="J488" s="8" t="s">
        <v>25</v>
      </c>
      <c r="K488" s="39"/>
      <c r="L488" s="57" t="s">
        <v>25</v>
      </c>
      <c r="M488" s="58" t="s">
        <v>23</v>
      </c>
      <c r="N488" s="54"/>
      <c r="O488" s="35" t="str">
        <f>IF($N488="","A definir",VLOOKUP($I488&amp;$J488&amp;$N488,tb_aux!$N$2:$O$7,2,0))</f>
        <v>A definir</v>
      </c>
      <c r="Q488" s="12" t="s">
        <v>109</v>
      </c>
      <c r="R488" s="1" t="str">
        <f t="shared" si="7"/>
        <v/>
      </c>
      <c r="FF488" s="61"/>
    </row>
    <row r="489" spans="1:162" ht="33.75" x14ac:dyDescent="0.15">
      <c r="A489" s="19">
        <v>19</v>
      </c>
      <c r="B489" s="19">
        <v>7</v>
      </c>
      <c r="C489" s="19">
        <v>8</v>
      </c>
      <c r="D489" s="19"/>
      <c r="E489" s="8" t="s">
        <v>685</v>
      </c>
      <c r="F489" s="8" t="s">
        <v>694</v>
      </c>
      <c r="G489" s="20" t="s">
        <v>703</v>
      </c>
      <c r="H489" s="8" t="s">
        <v>24</v>
      </c>
      <c r="I489" s="8" t="s">
        <v>18</v>
      </c>
      <c r="J489" s="8" t="s">
        <v>25</v>
      </c>
      <c r="K489" s="39"/>
      <c r="L489" s="57" t="s">
        <v>25</v>
      </c>
      <c r="M489" s="58" t="s">
        <v>23</v>
      </c>
      <c r="N489" s="54"/>
      <c r="O489" s="35" t="str">
        <f>IF($N489="","A definir",VLOOKUP($I489&amp;$J489&amp;$N489,tb_aux!$N$2:$O$7,2,0))</f>
        <v>A definir</v>
      </c>
      <c r="Q489" s="12" t="s">
        <v>109</v>
      </c>
      <c r="R489" s="1" t="str">
        <f t="shared" si="7"/>
        <v/>
      </c>
      <c r="FF489" s="61"/>
    </row>
    <row r="490" spans="1:162" ht="33.75" x14ac:dyDescent="0.15">
      <c r="A490" s="19">
        <v>19</v>
      </c>
      <c r="B490" s="19">
        <v>7</v>
      </c>
      <c r="C490" s="19">
        <v>9</v>
      </c>
      <c r="D490" s="19"/>
      <c r="E490" s="8" t="s">
        <v>685</v>
      </c>
      <c r="F490" s="8" t="s">
        <v>694</v>
      </c>
      <c r="G490" s="20" t="s">
        <v>704</v>
      </c>
      <c r="H490" s="8" t="s">
        <v>24</v>
      </c>
      <c r="I490" s="8" t="s">
        <v>18</v>
      </c>
      <c r="J490" s="8" t="s">
        <v>27</v>
      </c>
      <c r="K490" s="39"/>
      <c r="L490" s="57" t="s">
        <v>25</v>
      </c>
      <c r="M490" s="58" t="s">
        <v>23</v>
      </c>
      <c r="N490" s="43" t="s">
        <v>28</v>
      </c>
      <c r="O490" s="35" t="str">
        <f>IF($N490="","A definir",VLOOKUP($I490&amp;$J490&amp;$N490,tb_aux!$N$2:$O$7,2,0))</f>
        <v>-</v>
      </c>
      <c r="Q490" s="12" t="s">
        <v>109</v>
      </c>
      <c r="R490" s="1" t="str">
        <f t="shared" si="7"/>
        <v/>
      </c>
      <c r="FF490" s="61"/>
    </row>
    <row r="491" spans="1:162" ht="33.75" x14ac:dyDescent="0.15">
      <c r="A491" s="19">
        <v>19</v>
      </c>
      <c r="B491" s="19">
        <v>7</v>
      </c>
      <c r="C491" s="19">
        <v>10</v>
      </c>
      <c r="D491" s="19"/>
      <c r="E491" s="8" t="s">
        <v>685</v>
      </c>
      <c r="F491" s="8" t="s">
        <v>694</v>
      </c>
      <c r="G491" s="20" t="s">
        <v>705</v>
      </c>
      <c r="H491" s="8" t="s">
        <v>24</v>
      </c>
      <c r="I491" s="8" t="s">
        <v>18</v>
      </c>
      <c r="J491" s="8" t="s">
        <v>27</v>
      </c>
      <c r="K491" s="39"/>
      <c r="L491" s="57" t="s">
        <v>25</v>
      </c>
      <c r="M491" s="58" t="s">
        <v>23</v>
      </c>
      <c r="N491" s="43" t="s">
        <v>28</v>
      </c>
      <c r="O491" s="35" t="str">
        <f>IF($N491="","A definir",VLOOKUP($I491&amp;$J491&amp;$N491,tb_aux!$N$2:$O$7,2,0))</f>
        <v>-</v>
      </c>
      <c r="Q491" s="12" t="s">
        <v>109</v>
      </c>
      <c r="R491" s="1" t="str">
        <f t="shared" si="7"/>
        <v/>
      </c>
      <c r="FF491" s="61"/>
    </row>
    <row r="492" spans="1:162" ht="33.75" x14ac:dyDescent="0.15">
      <c r="A492" s="19">
        <v>19</v>
      </c>
      <c r="B492" s="19">
        <v>7</v>
      </c>
      <c r="C492" s="19">
        <v>11</v>
      </c>
      <c r="D492" s="19"/>
      <c r="E492" s="8" t="s">
        <v>685</v>
      </c>
      <c r="F492" s="8" t="s">
        <v>694</v>
      </c>
      <c r="G492" s="20" t="s">
        <v>706</v>
      </c>
      <c r="H492" s="8" t="s">
        <v>24</v>
      </c>
      <c r="I492" s="8" t="s">
        <v>18</v>
      </c>
      <c r="J492" s="8" t="s">
        <v>27</v>
      </c>
      <c r="K492" s="39"/>
      <c r="L492" s="57" t="s">
        <v>25</v>
      </c>
      <c r="M492" s="58" t="s">
        <v>23</v>
      </c>
      <c r="N492" s="43" t="s">
        <v>28</v>
      </c>
      <c r="O492" s="35" t="str">
        <f>IF($N492="","A definir",VLOOKUP($I492&amp;$J492&amp;$N492,tb_aux!$N$2:$O$7,2,0))</f>
        <v>-</v>
      </c>
      <c r="Q492" s="12" t="s">
        <v>109</v>
      </c>
      <c r="R492" s="1" t="str">
        <f t="shared" si="7"/>
        <v/>
      </c>
      <c r="FF492" s="61"/>
    </row>
    <row r="493" spans="1:162" ht="33.75" x14ac:dyDescent="0.15">
      <c r="A493" s="19">
        <v>19</v>
      </c>
      <c r="B493" s="19">
        <v>7</v>
      </c>
      <c r="C493" s="19">
        <v>12</v>
      </c>
      <c r="D493" s="19"/>
      <c r="E493" s="8" t="s">
        <v>685</v>
      </c>
      <c r="F493" s="8" t="s">
        <v>694</v>
      </c>
      <c r="G493" s="20" t="s">
        <v>707</v>
      </c>
      <c r="H493" s="8" t="s">
        <v>24</v>
      </c>
      <c r="I493" s="8" t="s">
        <v>18</v>
      </c>
      <c r="J493" s="8" t="s">
        <v>27</v>
      </c>
      <c r="K493" s="39"/>
      <c r="L493" s="57" t="s">
        <v>25</v>
      </c>
      <c r="M493" s="58" t="s">
        <v>23</v>
      </c>
      <c r="N493" s="43" t="s">
        <v>28</v>
      </c>
      <c r="O493" s="35" t="str">
        <f>IF($N493="","A definir",VLOOKUP($I493&amp;$J493&amp;$N493,tb_aux!$N$2:$O$7,2,0))</f>
        <v>-</v>
      </c>
      <c r="Q493" s="12" t="s">
        <v>109</v>
      </c>
      <c r="R493" s="1" t="str">
        <f t="shared" si="7"/>
        <v/>
      </c>
      <c r="FF493" s="61"/>
    </row>
    <row r="494" spans="1:162" ht="33.75" x14ac:dyDescent="0.15">
      <c r="A494" s="19">
        <v>19</v>
      </c>
      <c r="B494" s="19">
        <v>7</v>
      </c>
      <c r="C494" s="19">
        <v>13</v>
      </c>
      <c r="D494" s="19"/>
      <c r="E494" s="8" t="s">
        <v>685</v>
      </c>
      <c r="F494" s="8" t="s">
        <v>694</v>
      </c>
      <c r="G494" s="20" t="s">
        <v>708</v>
      </c>
      <c r="H494" s="8" t="s">
        <v>24</v>
      </c>
      <c r="I494" s="8" t="s">
        <v>18</v>
      </c>
      <c r="J494" s="8" t="s">
        <v>27</v>
      </c>
      <c r="K494" s="39"/>
      <c r="L494" s="57" t="s">
        <v>25</v>
      </c>
      <c r="M494" s="58" t="s">
        <v>23</v>
      </c>
      <c r="N494" s="43" t="s">
        <v>28</v>
      </c>
      <c r="O494" s="35" t="str">
        <f>IF($N494="","A definir",VLOOKUP($I494&amp;$J494&amp;$N494,tb_aux!$N$2:$O$7,2,0))</f>
        <v>-</v>
      </c>
      <c r="Q494" s="12" t="s">
        <v>109</v>
      </c>
      <c r="R494" s="1" t="str">
        <f t="shared" si="7"/>
        <v/>
      </c>
      <c r="FF494" s="61"/>
    </row>
    <row r="495" spans="1:162" ht="33.75" x14ac:dyDescent="0.15">
      <c r="A495" s="19">
        <v>19</v>
      </c>
      <c r="B495" s="19">
        <v>7</v>
      </c>
      <c r="C495" s="19">
        <v>14</v>
      </c>
      <c r="D495" s="19"/>
      <c r="E495" s="8" t="s">
        <v>685</v>
      </c>
      <c r="F495" s="8" t="s">
        <v>694</v>
      </c>
      <c r="G495" s="20" t="s">
        <v>709</v>
      </c>
      <c r="H495" s="8" t="s">
        <v>24</v>
      </c>
      <c r="I495" s="8" t="s">
        <v>18</v>
      </c>
      <c r="J495" s="8" t="s">
        <v>25</v>
      </c>
      <c r="K495" s="39"/>
      <c r="L495" s="57" t="s">
        <v>25</v>
      </c>
      <c r="M495" s="58" t="s">
        <v>23</v>
      </c>
      <c r="N495" s="54"/>
      <c r="O495" s="35" t="str">
        <f>IF($N495="","A definir",VLOOKUP($I495&amp;$J495&amp;$N495,tb_aux!$N$2:$O$7,2,0))</f>
        <v>A definir</v>
      </c>
      <c r="Q495" s="12" t="s">
        <v>109</v>
      </c>
      <c r="R495" s="1" t="str">
        <f t="shared" si="7"/>
        <v/>
      </c>
      <c r="FF495" s="61"/>
    </row>
    <row r="496" spans="1:162" ht="45" x14ac:dyDescent="0.15">
      <c r="A496" s="19">
        <v>19</v>
      </c>
      <c r="B496" s="19">
        <v>8</v>
      </c>
      <c r="C496" s="19"/>
      <c r="D496" s="19"/>
      <c r="E496" s="8" t="s">
        <v>685</v>
      </c>
      <c r="F496" s="8" t="s">
        <v>710</v>
      </c>
      <c r="G496" s="8" t="s">
        <v>711</v>
      </c>
      <c r="H496" s="8" t="s">
        <v>24</v>
      </c>
      <c r="I496" s="8" t="s">
        <v>18</v>
      </c>
      <c r="J496" s="8" t="s">
        <v>25</v>
      </c>
      <c r="K496" s="39"/>
      <c r="L496" s="57" t="s">
        <v>25</v>
      </c>
      <c r="M496" s="58" t="s">
        <v>23</v>
      </c>
      <c r="N496" s="54"/>
      <c r="O496" s="35" t="str">
        <f>IF($N496="","A definir",VLOOKUP($I496&amp;$J496&amp;$N496,tb_aux!$N$2:$O$7,2,0))</f>
        <v>A definir</v>
      </c>
      <c r="Q496" s="12" t="s">
        <v>60</v>
      </c>
      <c r="R496" s="1" t="str">
        <f t="shared" si="7"/>
        <v/>
      </c>
      <c r="FF496" s="61"/>
    </row>
    <row r="497" spans="1:162" ht="45" x14ac:dyDescent="0.15">
      <c r="A497" s="19">
        <v>20</v>
      </c>
      <c r="B497" s="19">
        <v>1</v>
      </c>
      <c r="C497" s="19"/>
      <c r="D497" s="19"/>
      <c r="E497" s="8" t="s">
        <v>712</v>
      </c>
      <c r="F497" s="8" t="s">
        <v>713</v>
      </c>
      <c r="G497" s="8" t="s">
        <v>714</v>
      </c>
      <c r="H497" s="8" t="s">
        <v>24</v>
      </c>
      <c r="I497" s="8" t="s">
        <v>18</v>
      </c>
      <c r="J497" s="8" t="s">
        <v>25</v>
      </c>
      <c r="K497" s="39"/>
      <c r="L497" s="57" t="s">
        <v>25</v>
      </c>
      <c r="M497" s="58" t="s">
        <v>23</v>
      </c>
      <c r="N497" s="54"/>
      <c r="O497" s="35" t="str">
        <f>IF($N497="","A definir",VLOOKUP($I497&amp;$J497&amp;$N497,tb_aux!$N$2:$O$7,2,0))</f>
        <v>A definir</v>
      </c>
      <c r="Q497" s="12" t="s">
        <v>60</v>
      </c>
      <c r="R497" s="1" t="str">
        <f t="shared" si="7"/>
        <v/>
      </c>
      <c r="FF497" s="61"/>
    </row>
    <row r="498" spans="1:162" ht="45" x14ac:dyDescent="0.15">
      <c r="A498" s="19">
        <v>20</v>
      </c>
      <c r="B498" s="19">
        <v>2</v>
      </c>
      <c r="C498" s="19"/>
      <c r="D498" s="19"/>
      <c r="E498" s="8" t="s">
        <v>712</v>
      </c>
      <c r="F498" s="8" t="s">
        <v>715</v>
      </c>
      <c r="G498" s="8" t="s">
        <v>716</v>
      </c>
      <c r="H498" s="8" t="s">
        <v>24</v>
      </c>
      <c r="I498" s="8" t="s">
        <v>18</v>
      </c>
      <c r="J498" s="8" t="s">
        <v>25</v>
      </c>
      <c r="K498" s="39"/>
      <c r="L498" s="57" t="s">
        <v>25</v>
      </c>
      <c r="M498" s="58" t="s">
        <v>23</v>
      </c>
      <c r="N498" s="54"/>
      <c r="O498" s="35" t="str">
        <f>IF($N498="","A definir",VLOOKUP($I498&amp;$J498&amp;$N498,tb_aux!$N$2:$O$7,2,0))</f>
        <v>A definir</v>
      </c>
      <c r="Q498" s="12" t="s">
        <v>60</v>
      </c>
      <c r="R498" s="1" t="str">
        <f t="shared" si="7"/>
        <v/>
      </c>
      <c r="FF498" s="61"/>
    </row>
    <row r="499" spans="1:162" ht="45" x14ac:dyDescent="0.15">
      <c r="A499" s="19">
        <v>20</v>
      </c>
      <c r="B499" s="19">
        <v>3</v>
      </c>
      <c r="C499" s="19"/>
      <c r="D499" s="19"/>
      <c r="E499" s="8" t="s">
        <v>712</v>
      </c>
      <c r="F499" s="8" t="s">
        <v>715</v>
      </c>
      <c r="G499" s="8" t="s">
        <v>717</v>
      </c>
      <c r="H499" s="8" t="s">
        <v>24</v>
      </c>
      <c r="I499" s="8" t="s">
        <v>18</v>
      </c>
      <c r="J499" s="8" t="s">
        <v>25</v>
      </c>
      <c r="K499" s="39"/>
      <c r="L499" s="57" t="s">
        <v>25</v>
      </c>
      <c r="M499" s="58" t="s">
        <v>23</v>
      </c>
      <c r="N499" s="54"/>
      <c r="O499" s="35" t="str">
        <f>IF($N499="","A definir",VLOOKUP($I499&amp;$J499&amp;$N499,tb_aux!$N$2:$O$7,2,0))</f>
        <v>A definir</v>
      </c>
      <c r="Q499" s="12" t="s">
        <v>60</v>
      </c>
      <c r="R499" s="1" t="str">
        <f t="shared" si="7"/>
        <v/>
      </c>
      <c r="FF499" s="61"/>
    </row>
    <row r="500" spans="1:162" ht="22.5" x14ac:dyDescent="0.15">
      <c r="A500" s="19">
        <v>20</v>
      </c>
      <c r="B500" s="19">
        <v>4</v>
      </c>
      <c r="C500" s="19"/>
      <c r="D500" s="19"/>
      <c r="E500" s="8" t="s">
        <v>712</v>
      </c>
      <c r="F500" s="8" t="s">
        <v>715</v>
      </c>
      <c r="G500" s="8" t="s">
        <v>718</v>
      </c>
      <c r="H500" s="8" t="s">
        <v>32</v>
      </c>
      <c r="I500" s="8" t="s">
        <v>18</v>
      </c>
      <c r="J500" s="8" t="s">
        <v>27</v>
      </c>
      <c r="K500" s="39"/>
      <c r="L500" s="57" t="s">
        <v>27</v>
      </c>
      <c r="M500" s="58"/>
      <c r="N500" s="43" t="s">
        <v>28</v>
      </c>
      <c r="O500" s="35" t="str">
        <f>IF($N500="","A definir",VLOOKUP($I500&amp;$J500&amp;$N500,tb_aux!$N$2:$O$7,2,0))</f>
        <v>-</v>
      </c>
      <c r="Q500" s="12" t="s">
        <v>60</v>
      </c>
      <c r="R500" s="1" t="str">
        <f t="shared" si="7"/>
        <v/>
      </c>
      <c r="FF500" s="61"/>
    </row>
    <row r="501" spans="1:162" ht="33.75" x14ac:dyDescent="0.15">
      <c r="A501" s="19">
        <v>20</v>
      </c>
      <c r="B501" s="19">
        <v>5</v>
      </c>
      <c r="C501" s="19"/>
      <c r="D501" s="19"/>
      <c r="E501" s="8" t="s">
        <v>712</v>
      </c>
      <c r="F501" s="8" t="s">
        <v>692</v>
      </c>
      <c r="G501" s="8" t="s">
        <v>719</v>
      </c>
      <c r="H501" s="8" t="s">
        <v>24</v>
      </c>
      <c r="I501" s="8" t="s">
        <v>18</v>
      </c>
      <c r="J501" s="8" t="s">
        <v>25</v>
      </c>
      <c r="K501" s="39"/>
      <c r="L501" s="57" t="s">
        <v>25</v>
      </c>
      <c r="M501" s="58" t="s">
        <v>23</v>
      </c>
      <c r="N501" s="54"/>
      <c r="O501" s="35" t="str">
        <f>IF($N501="","A definir",VLOOKUP($I501&amp;$J501&amp;$N501,tb_aux!$N$2:$O$7,2,0))</f>
        <v>A definir</v>
      </c>
      <c r="Q501" s="12" t="s">
        <v>60</v>
      </c>
      <c r="R501" s="1" t="str">
        <f t="shared" si="7"/>
        <v/>
      </c>
      <c r="FF501" s="61"/>
    </row>
    <row r="502" spans="1:162" ht="33.75" x14ac:dyDescent="0.15">
      <c r="A502" s="19">
        <v>20</v>
      </c>
      <c r="B502" s="19">
        <v>6</v>
      </c>
      <c r="C502" s="19"/>
      <c r="D502" s="19"/>
      <c r="E502" s="8" t="s">
        <v>712</v>
      </c>
      <c r="F502" s="8" t="s">
        <v>692</v>
      </c>
      <c r="G502" s="8" t="s">
        <v>720</v>
      </c>
      <c r="H502" s="8" t="s">
        <v>24</v>
      </c>
      <c r="I502" s="8" t="s">
        <v>18</v>
      </c>
      <c r="J502" s="8" t="s">
        <v>25</v>
      </c>
      <c r="K502" s="39"/>
      <c r="L502" s="57" t="s">
        <v>25</v>
      </c>
      <c r="M502" s="58" t="s">
        <v>23</v>
      </c>
      <c r="N502" s="54"/>
      <c r="O502" s="35" t="str">
        <f>IF($N502="","A definir",VLOOKUP($I502&amp;$J502&amp;$N502,tb_aux!$N$2:$O$7,2,0))</f>
        <v>A definir</v>
      </c>
      <c r="Q502" s="12" t="s">
        <v>60</v>
      </c>
      <c r="R502" s="1" t="str">
        <f t="shared" si="7"/>
        <v/>
      </c>
      <c r="FF502" s="61"/>
    </row>
    <row r="503" spans="1:162" ht="67.5" x14ac:dyDescent="0.15">
      <c r="A503" s="19">
        <v>20</v>
      </c>
      <c r="B503" s="19">
        <v>7</v>
      </c>
      <c r="C503" s="19"/>
      <c r="D503" s="19"/>
      <c r="E503" s="8" t="s">
        <v>712</v>
      </c>
      <c r="F503" s="8" t="s">
        <v>692</v>
      </c>
      <c r="G503" s="8" t="s">
        <v>721</v>
      </c>
      <c r="H503" s="8" t="s">
        <v>32</v>
      </c>
      <c r="I503" s="8" t="s">
        <v>18</v>
      </c>
      <c r="J503" s="8" t="s">
        <v>27</v>
      </c>
      <c r="K503" s="39"/>
      <c r="L503" s="57" t="s">
        <v>27</v>
      </c>
      <c r="M503" s="58"/>
      <c r="N503" s="43" t="s">
        <v>28</v>
      </c>
      <c r="O503" s="35" t="str">
        <f>IF($N503="","A definir",VLOOKUP($I503&amp;$J503&amp;$N503,tb_aux!$N$2:$O$7,2,0))</f>
        <v>-</v>
      </c>
      <c r="Q503" s="12" t="s">
        <v>60</v>
      </c>
      <c r="R503" s="1" t="str">
        <f t="shared" si="7"/>
        <v/>
      </c>
      <c r="FF503" s="61"/>
    </row>
    <row r="504" spans="1:162" ht="45" x14ac:dyDescent="0.15">
      <c r="A504" s="19">
        <v>20</v>
      </c>
      <c r="B504" s="19">
        <v>8</v>
      </c>
      <c r="C504" s="19"/>
      <c r="D504" s="19"/>
      <c r="E504" s="8" t="s">
        <v>712</v>
      </c>
      <c r="F504" s="8" t="s">
        <v>226</v>
      </c>
      <c r="G504" s="8" t="s">
        <v>722</v>
      </c>
      <c r="H504" s="8" t="s">
        <v>24</v>
      </c>
      <c r="I504" s="8" t="s">
        <v>18</v>
      </c>
      <c r="J504" s="8" t="s">
        <v>25</v>
      </c>
      <c r="K504" s="39"/>
      <c r="L504" s="57" t="s">
        <v>25</v>
      </c>
      <c r="M504" s="58" t="s">
        <v>23</v>
      </c>
      <c r="N504" s="54"/>
      <c r="O504" s="35" t="str">
        <f>IF($N504="","A definir",VLOOKUP($I504&amp;$J504&amp;$N504,tb_aux!$N$2:$O$7,2,0))</f>
        <v>A definir</v>
      </c>
      <c r="Q504" s="12" t="s">
        <v>60</v>
      </c>
      <c r="R504" s="1" t="str">
        <f t="shared" si="7"/>
        <v/>
      </c>
      <c r="FF504" s="61"/>
    </row>
    <row r="505" spans="1:162" ht="22.5" x14ac:dyDescent="0.15">
      <c r="A505" s="19">
        <v>20</v>
      </c>
      <c r="B505" s="19">
        <v>9</v>
      </c>
      <c r="C505" s="19"/>
      <c r="D505" s="19"/>
      <c r="E505" s="8" t="s">
        <v>712</v>
      </c>
      <c r="F505" s="8" t="s">
        <v>723</v>
      </c>
      <c r="G505" s="8" t="s">
        <v>724</v>
      </c>
      <c r="H505" s="8" t="s">
        <v>24</v>
      </c>
      <c r="I505" s="8" t="s">
        <v>18</v>
      </c>
      <c r="J505" s="8" t="s">
        <v>25</v>
      </c>
      <c r="K505" s="39"/>
      <c r="L505" s="57" t="s">
        <v>25</v>
      </c>
      <c r="M505" s="58" t="s">
        <v>23</v>
      </c>
      <c r="N505" s="54"/>
      <c r="O505" s="35" t="str">
        <f>IF($N505="","A definir",VLOOKUP($I505&amp;$J505&amp;$N505,tb_aux!$N$2:$O$7,2,0))</f>
        <v>A definir</v>
      </c>
      <c r="Q505" s="12" t="s">
        <v>60</v>
      </c>
      <c r="R505" s="1" t="str">
        <f t="shared" si="7"/>
        <v/>
      </c>
      <c r="FF505" s="61"/>
    </row>
    <row r="506" spans="1:162" ht="67.5" x14ac:dyDescent="0.15">
      <c r="A506" s="19">
        <v>20</v>
      </c>
      <c r="B506" s="19">
        <v>10</v>
      </c>
      <c r="C506" s="19"/>
      <c r="D506" s="19"/>
      <c r="E506" s="8" t="s">
        <v>712</v>
      </c>
      <c r="F506" s="8" t="s">
        <v>725</v>
      </c>
      <c r="G506" s="20" t="s">
        <v>726</v>
      </c>
      <c r="H506" s="8" t="s">
        <v>24</v>
      </c>
      <c r="I506" s="8" t="s">
        <v>18</v>
      </c>
      <c r="J506" s="8" t="s">
        <v>25</v>
      </c>
      <c r="K506" s="39"/>
      <c r="L506" s="57" t="s">
        <v>25</v>
      </c>
      <c r="M506" s="58" t="s">
        <v>23</v>
      </c>
      <c r="N506" s="44" t="s">
        <v>113</v>
      </c>
      <c r="O506" s="36"/>
      <c r="Q506" s="12" t="s">
        <v>60</v>
      </c>
      <c r="R506" s="1" t="str">
        <f t="shared" si="7"/>
        <v>fórmula</v>
      </c>
      <c r="FF506" s="61"/>
    </row>
    <row r="507" spans="1:162" ht="33.75" x14ac:dyDescent="0.15">
      <c r="A507" s="19">
        <v>20</v>
      </c>
      <c r="B507" s="19">
        <v>10</v>
      </c>
      <c r="C507" s="19">
        <v>1</v>
      </c>
      <c r="D507" s="19"/>
      <c r="E507" s="8" t="s">
        <v>712</v>
      </c>
      <c r="F507" s="8" t="s">
        <v>725</v>
      </c>
      <c r="G507" s="20" t="s">
        <v>727</v>
      </c>
      <c r="H507" s="8" t="s">
        <v>24</v>
      </c>
      <c r="I507" s="8" t="s">
        <v>18</v>
      </c>
      <c r="J507" s="8" t="s">
        <v>25</v>
      </c>
      <c r="K507" s="39"/>
      <c r="L507" s="57" t="s">
        <v>25</v>
      </c>
      <c r="M507" s="58" t="s">
        <v>23</v>
      </c>
      <c r="N507" s="54"/>
      <c r="O507" s="35" t="str">
        <f>IF($N507="","A definir",VLOOKUP($I507&amp;$J507&amp;$N507,tb_aux!$N$2:$O$7,2,0))</f>
        <v>A definir</v>
      </c>
      <c r="Q507" s="12" t="s">
        <v>109</v>
      </c>
      <c r="R507" s="1" t="str">
        <f t="shared" si="7"/>
        <v/>
      </c>
      <c r="FF507" s="61"/>
    </row>
    <row r="508" spans="1:162" ht="33.75" x14ac:dyDescent="0.15">
      <c r="A508" s="19">
        <v>20</v>
      </c>
      <c r="B508" s="19">
        <v>10</v>
      </c>
      <c r="C508" s="19">
        <v>2</v>
      </c>
      <c r="D508" s="19"/>
      <c r="E508" s="8" t="s">
        <v>712</v>
      </c>
      <c r="F508" s="8" t="s">
        <v>725</v>
      </c>
      <c r="G508" s="24" t="s">
        <v>728</v>
      </c>
      <c r="H508" s="8" t="s">
        <v>24</v>
      </c>
      <c r="I508" s="8" t="s">
        <v>18</v>
      </c>
      <c r="J508" s="8" t="s">
        <v>27</v>
      </c>
      <c r="K508" s="39"/>
      <c r="L508" s="57" t="s">
        <v>25</v>
      </c>
      <c r="M508" s="58" t="s">
        <v>23</v>
      </c>
      <c r="N508" s="43" t="s">
        <v>28</v>
      </c>
      <c r="O508" s="35" t="str">
        <f>IF($N508="","A definir",VLOOKUP($I508&amp;$J508&amp;$N508,tb_aux!$N$2:$O$7,2,0))</f>
        <v>-</v>
      </c>
      <c r="Q508" s="12" t="s">
        <v>109</v>
      </c>
      <c r="R508" s="1" t="str">
        <f t="shared" si="7"/>
        <v/>
      </c>
      <c r="FF508" s="61"/>
    </row>
    <row r="509" spans="1:162" ht="33.75" x14ac:dyDescent="0.15">
      <c r="A509" s="19">
        <v>20</v>
      </c>
      <c r="B509" s="19">
        <v>10</v>
      </c>
      <c r="C509" s="19">
        <v>3</v>
      </c>
      <c r="D509" s="19"/>
      <c r="E509" s="8" t="s">
        <v>712</v>
      </c>
      <c r="F509" s="8" t="s">
        <v>725</v>
      </c>
      <c r="G509" s="24" t="s">
        <v>729</v>
      </c>
      <c r="H509" s="8" t="s">
        <v>24</v>
      </c>
      <c r="I509" s="8" t="s">
        <v>18</v>
      </c>
      <c r="J509" s="8" t="s">
        <v>27</v>
      </c>
      <c r="K509" s="39"/>
      <c r="L509" s="57" t="s">
        <v>25</v>
      </c>
      <c r="M509" s="58" t="s">
        <v>23</v>
      </c>
      <c r="N509" s="43" t="s">
        <v>28</v>
      </c>
      <c r="O509" s="35" t="str">
        <f>IF($N509="","A definir",VLOOKUP($I509&amp;$J509&amp;$N509,tb_aux!$N$2:$O$7,2,0))</f>
        <v>-</v>
      </c>
      <c r="Q509" s="12" t="s">
        <v>109</v>
      </c>
      <c r="R509" s="1" t="str">
        <f t="shared" si="7"/>
        <v/>
      </c>
      <c r="FF509" s="61"/>
    </row>
    <row r="510" spans="1:162" ht="33.75" x14ac:dyDescent="0.15">
      <c r="A510" s="19">
        <v>20</v>
      </c>
      <c r="B510" s="19">
        <v>10</v>
      </c>
      <c r="C510" s="19">
        <v>4</v>
      </c>
      <c r="D510" s="19"/>
      <c r="E510" s="8" t="s">
        <v>712</v>
      </c>
      <c r="F510" s="8" t="s">
        <v>725</v>
      </c>
      <c r="G510" s="24" t="s">
        <v>730</v>
      </c>
      <c r="H510" s="8" t="s">
        <v>24</v>
      </c>
      <c r="I510" s="8" t="s">
        <v>18</v>
      </c>
      <c r="J510" s="8" t="s">
        <v>27</v>
      </c>
      <c r="K510" s="39"/>
      <c r="L510" s="57" t="s">
        <v>25</v>
      </c>
      <c r="M510" s="58" t="s">
        <v>23</v>
      </c>
      <c r="N510" s="43" t="s">
        <v>28</v>
      </c>
      <c r="O510" s="35" t="str">
        <f>IF($N510="","A definir",VLOOKUP($I510&amp;$J510&amp;$N510,tb_aux!$N$2:$O$7,2,0))</f>
        <v>-</v>
      </c>
      <c r="Q510" s="12" t="s">
        <v>109</v>
      </c>
      <c r="R510" s="1" t="str">
        <f t="shared" si="7"/>
        <v/>
      </c>
      <c r="FF510" s="61"/>
    </row>
    <row r="511" spans="1:162" ht="33.75" x14ac:dyDescent="0.15">
      <c r="A511" s="19">
        <v>20</v>
      </c>
      <c r="B511" s="19">
        <v>10</v>
      </c>
      <c r="C511" s="19">
        <v>5</v>
      </c>
      <c r="D511" s="19"/>
      <c r="E511" s="8" t="s">
        <v>712</v>
      </c>
      <c r="F511" s="8" t="s">
        <v>725</v>
      </c>
      <c r="G511" s="24" t="s">
        <v>731</v>
      </c>
      <c r="H511" s="8" t="s">
        <v>24</v>
      </c>
      <c r="I511" s="8" t="s">
        <v>18</v>
      </c>
      <c r="J511" s="8" t="s">
        <v>25</v>
      </c>
      <c r="K511" s="39"/>
      <c r="L511" s="57" t="s">
        <v>25</v>
      </c>
      <c r="M511" s="58" t="s">
        <v>23</v>
      </c>
      <c r="N511" s="54"/>
      <c r="O511" s="35" t="str">
        <f>IF($N511="","A definir",VLOOKUP($I511&amp;$J511&amp;$N511,tb_aux!$N$2:$O$7,2,0))</f>
        <v>A definir</v>
      </c>
      <c r="Q511" s="12" t="s">
        <v>109</v>
      </c>
      <c r="R511" s="1" t="str">
        <f t="shared" si="7"/>
        <v/>
      </c>
      <c r="FF511" s="61"/>
    </row>
    <row r="512" spans="1:162" ht="56.25" x14ac:dyDescent="0.15">
      <c r="A512" s="19">
        <v>20</v>
      </c>
      <c r="B512" s="19">
        <v>11</v>
      </c>
      <c r="C512" s="19"/>
      <c r="D512" s="19"/>
      <c r="E512" s="8" t="s">
        <v>712</v>
      </c>
      <c r="F512" s="20" t="s">
        <v>732</v>
      </c>
      <c r="G512" s="20" t="s">
        <v>733</v>
      </c>
      <c r="H512" s="8" t="s">
        <v>24</v>
      </c>
      <c r="I512" s="8" t="s">
        <v>18</v>
      </c>
      <c r="J512" s="8" t="s">
        <v>25</v>
      </c>
      <c r="K512" s="39"/>
      <c r="L512" s="57" t="s">
        <v>25</v>
      </c>
      <c r="M512" s="58" t="s">
        <v>23</v>
      </c>
      <c r="N512" s="44" t="s">
        <v>113</v>
      </c>
      <c r="O512" s="36"/>
      <c r="Q512" s="12" t="s">
        <v>60</v>
      </c>
      <c r="R512" s="1" t="str">
        <f t="shared" si="7"/>
        <v>fórmula</v>
      </c>
      <c r="FF512" s="61"/>
    </row>
    <row r="513" spans="1:162" ht="33.75" x14ac:dyDescent="0.15">
      <c r="A513" s="19">
        <v>20</v>
      </c>
      <c r="B513" s="19">
        <v>11</v>
      </c>
      <c r="C513" s="19">
        <v>1</v>
      </c>
      <c r="D513" s="19"/>
      <c r="E513" s="8" t="s">
        <v>712</v>
      </c>
      <c r="F513" s="8" t="s">
        <v>734</v>
      </c>
      <c r="G513" s="24" t="s">
        <v>735</v>
      </c>
      <c r="H513" s="8" t="s">
        <v>24</v>
      </c>
      <c r="I513" s="8" t="s">
        <v>18</v>
      </c>
      <c r="J513" s="8" t="s">
        <v>27</v>
      </c>
      <c r="K513" s="39"/>
      <c r="L513" s="57" t="s">
        <v>25</v>
      </c>
      <c r="M513" s="58" t="s">
        <v>23</v>
      </c>
      <c r="N513" s="43" t="s">
        <v>28</v>
      </c>
      <c r="O513" s="35" t="str">
        <f>IF($N513="","A definir",VLOOKUP($I513&amp;$J513&amp;$N513,tb_aux!$N$2:$O$7,2,0))</f>
        <v>-</v>
      </c>
      <c r="Q513" s="12" t="s">
        <v>109</v>
      </c>
      <c r="R513" s="1" t="str">
        <f t="shared" si="7"/>
        <v/>
      </c>
      <c r="FF513" s="61"/>
    </row>
    <row r="514" spans="1:162" ht="45" x14ac:dyDescent="0.15">
      <c r="A514" s="19">
        <v>20</v>
      </c>
      <c r="B514" s="19">
        <v>11</v>
      </c>
      <c r="C514" s="19">
        <v>2</v>
      </c>
      <c r="D514" s="19"/>
      <c r="E514" s="8" t="s">
        <v>712</v>
      </c>
      <c r="F514" s="8" t="s">
        <v>732</v>
      </c>
      <c r="G514" s="20" t="s">
        <v>736</v>
      </c>
      <c r="H514" s="8" t="s">
        <v>24</v>
      </c>
      <c r="I514" s="8" t="s">
        <v>18</v>
      </c>
      <c r="J514" s="8" t="s">
        <v>25</v>
      </c>
      <c r="K514" s="39"/>
      <c r="L514" s="57" t="s">
        <v>25</v>
      </c>
      <c r="M514" s="58" t="s">
        <v>23</v>
      </c>
      <c r="N514" s="54"/>
      <c r="O514" s="35" t="str">
        <f>IF($N514="","A definir",VLOOKUP($I514&amp;$J514&amp;$N514,tb_aux!$N$2:$O$7,2,0))</f>
        <v>A definir</v>
      </c>
      <c r="Q514" s="12" t="s">
        <v>109</v>
      </c>
      <c r="R514" s="1" t="str">
        <f t="shared" si="7"/>
        <v/>
      </c>
      <c r="FF514" s="61"/>
    </row>
    <row r="515" spans="1:162" ht="45" x14ac:dyDescent="0.15">
      <c r="A515" s="19">
        <v>20</v>
      </c>
      <c r="B515" s="19">
        <v>11</v>
      </c>
      <c r="C515" s="19">
        <v>3</v>
      </c>
      <c r="D515" s="19"/>
      <c r="E515" s="8" t="s">
        <v>712</v>
      </c>
      <c r="F515" s="8" t="s">
        <v>732</v>
      </c>
      <c r="G515" s="20" t="s">
        <v>737</v>
      </c>
      <c r="H515" s="8" t="s">
        <v>24</v>
      </c>
      <c r="I515" s="8" t="s">
        <v>18</v>
      </c>
      <c r="J515" s="8" t="s">
        <v>27</v>
      </c>
      <c r="K515" s="39"/>
      <c r="L515" s="57" t="s">
        <v>25</v>
      </c>
      <c r="M515" s="58" t="s">
        <v>23</v>
      </c>
      <c r="N515" s="43" t="s">
        <v>28</v>
      </c>
      <c r="O515" s="35" t="str">
        <f>IF($N515="","A definir",VLOOKUP($I515&amp;$J515&amp;$N515,tb_aux!$N$2:$O$7,2,0))</f>
        <v>-</v>
      </c>
      <c r="Q515" s="12" t="s">
        <v>109</v>
      </c>
      <c r="R515" s="1" t="str">
        <f t="shared" si="7"/>
        <v/>
      </c>
      <c r="FF515" s="61"/>
    </row>
    <row r="516" spans="1:162" ht="45" x14ac:dyDescent="0.15">
      <c r="A516" s="19">
        <v>20</v>
      </c>
      <c r="B516" s="19">
        <v>11</v>
      </c>
      <c r="C516" s="19">
        <v>4</v>
      </c>
      <c r="D516" s="19"/>
      <c r="E516" s="8" t="s">
        <v>712</v>
      </c>
      <c r="F516" s="8" t="s">
        <v>732</v>
      </c>
      <c r="G516" s="20" t="s">
        <v>738</v>
      </c>
      <c r="H516" s="8" t="s">
        <v>24</v>
      </c>
      <c r="I516" s="8" t="s">
        <v>18</v>
      </c>
      <c r="J516" s="8" t="s">
        <v>27</v>
      </c>
      <c r="K516" s="39"/>
      <c r="L516" s="57" t="s">
        <v>25</v>
      </c>
      <c r="M516" s="58" t="s">
        <v>23</v>
      </c>
      <c r="N516" s="43" t="s">
        <v>28</v>
      </c>
      <c r="O516" s="35" t="str">
        <f>IF($N516="","A definir",VLOOKUP($I516&amp;$J516&amp;$N516,tb_aux!$N$2:$O$7,2,0))</f>
        <v>-</v>
      </c>
      <c r="Q516" s="12" t="s">
        <v>109</v>
      </c>
      <c r="R516" s="1" t="str">
        <f t="shared" si="7"/>
        <v/>
      </c>
      <c r="FF516" s="61"/>
    </row>
    <row r="517" spans="1:162" ht="45" x14ac:dyDescent="0.15">
      <c r="A517" s="19">
        <v>20</v>
      </c>
      <c r="B517" s="19">
        <v>11</v>
      </c>
      <c r="C517" s="19">
        <v>5</v>
      </c>
      <c r="D517" s="19"/>
      <c r="E517" s="8" t="s">
        <v>712</v>
      </c>
      <c r="F517" s="8" t="s">
        <v>732</v>
      </c>
      <c r="G517" s="20" t="s">
        <v>739</v>
      </c>
      <c r="H517" s="8" t="s">
        <v>24</v>
      </c>
      <c r="I517" s="8" t="s">
        <v>18</v>
      </c>
      <c r="J517" s="8" t="s">
        <v>27</v>
      </c>
      <c r="K517" s="39"/>
      <c r="L517" s="57" t="s">
        <v>25</v>
      </c>
      <c r="M517" s="58" t="s">
        <v>23</v>
      </c>
      <c r="N517" s="43" t="s">
        <v>28</v>
      </c>
      <c r="O517" s="35" t="str">
        <f>IF($N517="","A definir",VLOOKUP($I517&amp;$J517&amp;$N517,tb_aux!$N$2:$O$7,2,0))</f>
        <v>-</v>
      </c>
      <c r="Q517" s="12" t="s">
        <v>109</v>
      </c>
      <c r="R517" s="1" t="str">
        <f t="shared" si="7"/>
        <v/>
      </c>
      <c r="FF517" s="61"/>
    </row>
    <row r="518" spans="1:162" ht="45" x14ac:dyDescent="0.15">
      <c r="A518" s="19">
        <v>20</v>
      </c>
      <c r="B518" s="19">
        <v>11</v>
      </c>
      <c r="C518" s="19">
        <v>6</v>
      </c>
      <c r="D518" s="19"/>
      <c r="E518" s="8" t="s">
        <v>712</v>
      </c>
      <c r="F518" s="8" t="s">
        <v>732</v>
      </c>
      <c r="G518" s="20" t="s">
        <v>740</v>
      </c>
      <c r="H518" s="8" t="s">
        <v>24</v>
      </c>
      <c r="I518" s="8" t="s">
        <v>18</v>
      </c>
      <c r="J518" s="8" t="s">
        <v>27</v>
      </c>
      <c r="K518" s="39"/>
      <c r="L518" s="57" t="s">
        <v>25</v>
      </c>
      <c r="M518" s="58" t="s">
        <v>23</v>
      </c>
      <c r="N518" s="43" t="s">
        <v>28</v>
      </c>
      <c r="O518" s="35" t="str">
        <f>IF($N518="","A definir",VLOOKUP($I518&amp;$J518&amp;$N518,tb_aux!$N$2:$O$7,2,0))</f>
        <v>-</v>
      </c>
      <c r="Q518" s="12" t="s">
        <v>109</v>
      </c>
      <c r="R518" s="1" t="str">
        <f t="shared" ref="R518:R581" si="8">IF(AND(Q519="sub item",Q518="item"),"fórmula","")</f>
        <v/>
      </c>
      <c r="FF518" s="61"/>
    </row>
    <row r="519" spans="1:162" ht="45" x14ac:dyDescent="0.15">
      <c r="A519" s="19">
        <v>20</v>
      </c>
      <c r="B519" s="19">
        <v>11</v>
      </c>
      <c r="C519" s="19">
        <v>7</v>
      </c>
      <c r="D519" s="19"/>
      <c r="E519" s="8" t="s">
        <v>712</v>
      </c>
      <c r="F519" s="8" t="s">
        <v>732</v>
      </c>
      <c r="G519" s="20" t="s">
        <v>741</v>
      </c>
      <c r="H519" s="8" t="s">
        <v>24</v>
      </c>
      <c r="I519" s="8" t="s">
        <v>18</v>
      </c>
      <c r="J519" s="8" t="s">
        <v>25</v>
      </c>
      <c r="K519" s="39"/>
      <c r="L519" s="57" t="s">
        <v>25</v>
      </c>
      <c r="M519" s="58" t="s">
        <v>23</v>
      </c>
      <c r="N519" s="54"/>
      <c r="O519" s="35" t="str">
        <f>IF($N519="","A definir",VLOOKUP($I519&amp;$J519&amp;$N519,tb_aux!$N$2:$O$7,2,0))</f>
        <v>A definir</v>
      </c>
      <c r="Q519" s="12" t="s">
        <v>109</v>
      </c>
      <c r="R519" s="1" t="str">
        <f t="shared" si="8"/>
        <v/>
      </c>
      <c r="FF519" s="61"/>
    </row>
    <row r="520" spans="1:162" ht="45" x14ac:dyDescent="0.15">
      <c r="A520" s="19">
        <v>20</v>
      </c>
      <c r="B520" s="19">
        <v>11</v>
      </c>
      <c r="C520" s="19">
        <v>8</v>
      </c>
      <c r="D520" s="19"/>
      <c r="E520" s="8" t="s">
        <v>712</v>
      </c>
      <c r="F520" s="8" t="s">
        <v>732</v>
      </c>
      <c r="G520" s="20" t="s">
        <v>742</v>
      </c>
      <c r="H520" s="8" t="s">
        <v>24</v>
      </c>
      <c r="I520" s="8" t="s">
        <v>18</v>
      </c>
      <c r="J520" s="8" t="s">
        <v>27</v>
      </c>
      <c r="K520" s="39"/>
      <c r="L520" s="57" t="s">
        <v>25</v>
      </c>
      <c r="M520" s="58" t="s">
        <v>23</v>
      </c>
      <c r="N520" s="43" t="s">
        <v>28</v>
      </c>
      <c r="O520" s="35" t="str">
        <f>IF($N520="","A definir",VLOOKUP($I520&amp;$J520&amp;$N520,tb_aux!$N$2:$O$7,2,0))</f>
        <v>-</v>
      </c>
      <c r="Q520" s="12" t="s">
        <v>109</v>
      </c>
      <c r="R520" s="1" t="str">
        <f t="shared" si="8"/>
        <v/>
      </c>
      <c r="FF520" s="61"/>
    </row>
    <row r="521" spans="1:162" ht="45" x14ac:dyDescent="0.15">
      <c r="A521" s="19">
        <v>20</v>
      </c>
      <c r="B521" s="19">
        <v>11</v>
      </c>
      <c r="C521" s="19">
        <v>9</v>
      </c>
      <c r="D521" s="19"/>
      <c r="E521" s="8" t="s">
        <v>712</v>
      </c>
      <c r="F521" s="8" t="s">
        <v>732</v>
      </c>
      <c r="G521" s="20" t="s">
        <v>743</v>
      </c>
      <c r="H521" s="8" t="s">
        <v>24</v>
      </c>
      <c r="I521" s="8" t="s">
        <v>18</v>
      </c>
      <c r="J521" s="8" t="s">
        <v>27</v>
      </c>
      <c r="K521" s="39"/>
      <c r="L521" s="57" t="s">
        <v>25</v>
      </c>
      <c r="M521" s="58" t="s">
        <v>23</v>
      </c>
      <c r="N521" s="43" t="s">
        <v>28</v>
      </c>
      <c r="O521" s="35" t="str">
        <f>IF($N521="","A definir",VLOOKUP($I521&amp;$J521&amp;$N521,tb_aux!$N$2:$O$7,2,0))</f>
        <v>-</v>
      </c>
      <c r="Q521" s="12" t="s">
        <v>109</v>
      </c>
      <c r="R521" s="1" t="str">
        <f t="shared" si="8"/>
        <v/>
      </c>
      <c r="FF521" s="61"/>
    </row>
    <row r="522" spans="1:162" ht="45" x14ac:dyDescent="0.15">
      <c r="A522" s="19">
        <v>20</v>
      </c>
      <c r="B522" s="19">
        <v>11</v>
      </c>
      <c r="C522" s="19">
        <v>10</v>
      </c>
      <c r="D522" s="19"/>
      <c r="E522" s="8" t="s">
        <v>712</v>
      </c>
      <c r="F522" s="8" t="s">
        <v>732</v>
      </c>
      <c r="G522" s="20" t="s">
        <v>744</v>
      </c>
      <c r="H522" s="8" t="s">
        <v>24</v>
      </c>
      <c r="I522" s="8" t="s">
        <v>18</v>
      </c>
      <c r="J522" s="8" t="s">
        <v>27</v>
      </c>
      <c r="K522" s="39"/>
      <c r="L522" s="57" t="s">
        <v>25</v>
      </c>
      <c r="M522" s="58" t="s">
        <v>23</v>
      </c>
      <c r="N522" s="43" t="s">
        <v>28</v>
      </c>
      <c r="O522" s="35" t="str">
        <f>IF($N522="","A definir",VLOOKUP($I522&amp;$J522&amp;$N522,tb_aux!$N$2:$O$7,2,0))</f>
        <v>-</v>
      </c>
      <c r="Q522" s="12" t="s">
        <v>109</v>
      </c>
      <c r="R522" s="1" t="str">
        <f t="shared" si="8"/>
        <v/>
      </c>
      <c r="FF522" s="61"/>
    </row>
    <row r="523" spans="1:162" ht="45" x14ac:dyDescent="0.15">
      <c r="A523" s="19">
        <v>20</v>
      </c>
      <c r="B523" s="19">
        <v>11</v>
      </c>
      <c r="C523" s="19">
        <v>11</v>
      </c>
      <c r="D523" s="19"/>
      <c r="E523" s="8" t="s">
        <v>712</v>
      </c>
      <c r="F523" s="20" t="s">
        <v>732</v>
      </c>
      <c r="G523" s="20" t="s">
        <v>745</v>
      </c>
      <c r="H523" s="8" t="s">
        <v>24</v>
      </c>
      <c r="I523" s="8" t="s">
        <v>18</v>
      </c>
      <c r="J523" s="8" t="s">
        <v>27</v>
      </c>
      <c r="K523" s="39"/>
      <c r="L523" s="57" t="s">
        <v>25</v>
      </c>
      <c r="M523" s="58" t="s">
        <v>23</v>
      </c>
      <c r="N523" s="43" t="s">
        <v>28</v>
      </c>
      <c r="O523" s="35" t="str">
        <f>IF($N523="","A definir",VLOOKUP($I523&amp;$J523&amp;$N523,tb_aux!$N$2:$O$7,2,0))</f>
        <v>-</v>
      </c>
      <c r="Q523" s="12" t="s">
        <v>109</v>
      </c>
      <c r="R523" s="1" t="str">
        <f t="shared" si="8"/>
        <v/>
      </c>
      <c r="FF523" s="61"/>
    </row>
    <row r="524" spans="1:162" ht="45" x14ac:dyDescent="0.15">
      <c r="A524" s="19">
        <v>20</v>
      </c>
      <c r="B524" s="19">
        <v>11</v>
      </c>
      <c r="C524" s="19">
        <v>12</v>
      </c>
      <c r="D524" s="19"/>
      <c r="E524" s="8" t="s">
        <v>712</v>
      </c>
      <c r="F524" s="20" t="s">
        <v>732</v>
      </c>
      <c r="G524" s="20" t="s">
        <v>746</v>
      </c>
      <c r="H524" s="8" t="s">
        <v>24</v>
      </c>
      <c r="I524" s="8" t="s">
        <v>18</v>
      </c>
      <c r="J524" s="8" t="s">
        <v>27</v>
      </c>
      <c r="K524" s="39"/>
      <c r="L524" s="57" t="s">
        <v>25</v>
      </c>
      <c r="M524" s="58" t="s">
        <v>23</v>
      </c>
      <c r="N524" s="43" t="s">
        <v>28</v>
      </c>
      <c r="O524" s="35" t="str">
        <f>IF($N524="","A definir",VLOOKUP($I524&amp;$J524&amp;$N524,tb_aux!$N$2:$O$7,2,0))</f>
        <v>-</v>
      </c>
      <c r="Q524" s="12" t="s">
        <v>109</v>
      </c>
      <c r="R524" s="1" t="str">
        <f t="shared" si="8"/>
        <v/>
      </c>
      <c r="FF524" s="61"/>
    </row>
    <row r="525" spans="1:162" ht="45" x14ac:dyDescent="0.15">
      <c r="A525" s="19">
        <v>20</v>
      </c>
      <c r="B525" s="19">
        <v>11</v>
      </c>
      <c r="C525" s="19">
        <v>13</v>
      </c>
      <c r="D525" s="19"/>
      <c r="E525" s="8" t="s">
        <v>712</v>
      </c>
      <c r="F525" s="20" t="s">
        <v>732</v>
      </c>
      <c r="G525" s="20" t="s">
        <v>747</v>
      </c>
      <c r="H525" s="8" t="s">
        <v>24</v>
      </c>
      <c r="I525" s="8" t="s">
        <v>18</v>
      </c>
      <c r="J525" s="8" t="s">
        <v>27</v>
      </c>
      <c r="K525" s="39"/>
      <c r="L525" s="57" t="s">
        <v>25</v>
      </c>
      <c r="M525" s="58" t="s">
        <v>23</v>
      </c>
      <c r="N525" s="43" t="s">
        <v>28</v>
      </c>
      <c r="O525" s="35" t="str">
        <f>IF($N525="","A definir",VLOOKUP($I525&amp;$J525&amp;$N525,tb_aux!$N$2:$O$7,2,0))</f>
        <v>-</v>
      </c>
      <c r="Q525" s="12" t="s">
        <v>109</v>
      </c>
      <c r="R525" s="1" t="str">
        <f t="shared" si="8"/>
        <v/>
      </c>
      <c r="FF525" s="61"/>
    </row>
    <row r="526" spans="1:162" ht="45" x14ac:dyDescent="0.15">
      <c r="A526" s="19">
        <v>20</v>
      </c>
      <c r="B526" s="19">
        <v>12</v>
      </c>
      <c r="C526" s="19"/>
      <c r="D526" s="19"/>
      <c r="E526" s="8" t="s">
        <v>712</v>
      </c>
      <c r="F526" s="8" t="s">
        <v>748</v>
      </c>
      <c r="G526" s="20" t="str">
        <f>_xlfn.CONCAT("Painel de indicadores, contendo a listagem dos indicadores previstos na seção ", A481, ".", B481,", permitindo a filtro por grupo/ equipe de atendimento e período (dia / semana / mês / intervalo personalizado).")</f>
        <v>Painel de indicadores, contendo a listagem dos indicadores previstos na seção 19.7, permitindo a filtro por grupo/ equipe de atendimento e período (dia / semana / mês / intervalo personalizado).</v>
      </c>
      <c r="H526" s="8" t="s">
        <v>24</v>
      </c>
      <c r="I526" s="8" t="s">
        <v>18</v>
      </c>
      <c r="J526" s="8" t="s">
        <v>25</v>
      </c>
      <c r="K526" s="39"/>
      <c r="L526" s="57" t="s">
        <v>25</v>
      </c>
      <c r="M526" s="58" t="s">
        <v>23</v>
      </c>
      <c r="N526" s="54"/>
      <c r="O526" s="35" t="str">
        <f>IF($N526="","A definir",VLOOKUP($I526&amp;$J526&amp;$N526,tb_aux!$N$2:$O$7,2,0))</f>
        <v>A definir</v>
      </c>
      <c r="Q526" s="12" t="s">
        <v>60</v>
      </c>
      <c r="R526" s="1" t="str">
        <f t="shared" si="8"/>
        <v/>
      </c>
      <c r="FF526" s="61"/>
    </row>
    <row r="527" spans="1:162" ht="45" x14ac:dyDescent="0.15">
      <c r="A527" s="19">
        <v>20</v>
      </c>
      <c r="B527" s="19">
        <v>13</v>
      </c>
      <c r="C527" s="19"/>
      <c r="D527" s="19"/>
      <c r="E527" s="8" t="s">
        <v>712</v>
      </c>
      <c r="F527" s="8" t="s">
        <v>749</v>
      </c>
      <c r="G527" s="20" t="s">
        <v>750</v>
      </c>
      <c r="H527" s="8" t="s">
        <v>24</v>
      </c>
      <c r="I527" s="8" t="s">
        <v>18</v>
      </c>
      <c r="J527" s="8" t="s">
        <v>25</v>
      </c>
      <c r="K527" s="39"/>
      <c r="L527" s="57" t="s">
        <v>25</v>
      </c>
      <c r="M527" s="58" t="s">
        <v>23</v>
      </c>
      <c r="N527" s="44" t="s">
        <v>113</v>
      </c>
      <c r="O527" s="36"/>
      <c r="Q527" s="12" t="s">
        <v>60</v>
      </c>
      <c r="R527" s="1" t="str">
        <f t="shared" si="8"/>
        <v>fórmula</v>
      </c>
      <c r="FF527" s="61"/>
    </row>
    <row r="528" spans="1:162" ht="45" x14ac:dyDescent="0.15">
      <c r="A528" s="19">
        <v>20</v>
      </c>
      <c r="B528" s="19">
        <v>13</v>
      </c>
      <c r="C528" s="19">
        <v>1</v>
      </c>
      <c r="D528" s="19"/>
      <c r="E528" s="8" t="s">
        <v>712</v>
      </c>
      <c r="F528" s="8" t="s">
        <v>749</v>
      </c>
      <c r="G528" s="20" t="s">
        <v>751</v>
      </c>
      <c r="H528" s="8" t="s">
        <v>24</v>
      </c>
      <c r="I528" s="8" t="s">
        <v>18</v>
      </c>
      <c r="J528" s="8" t="s">
        <v>25</v>
      </c>
      <c r="K528" s="39"/>
      <c r="L528" s="57" t="s">
        <v>25</v>
      </c>
      <c r="M528" s="58" t="s">
        <v>23</v>
      </c>
      <c r="N528" s="54"/>
      <c r="O528" s="35" t="str">
        <f>IF($N528="","A definir",VLOOKUP($I528&amp;$J528&amp;$N528,tb_aux!$N$2:$O$7,2,0))</f>
        <v>A definir</v>
      </c>
      <c r="Q528" s="12" t="s">
        <v>109</v>
      </c>
      <c r="R528" s="1" t="str">
        <f t="shared" si="8"/>
        <v/>
      </c>
      <c r="FF528" s="61"/>
    </row>
    <row r="529" spans="1:162" ht="45" x14ac:dyDescent="0.15">
      <c r="A529" s="19">
        <v>20</v>
      </c>
      <c r="B529" s="19">
        <v>13</v>
      </c>
      <c r="C529" s="19">
        <v>2</v>
      </c>
      <c r="D529" s="19"/>
      <c r="E529" s="8" t="s">
        <v>712</v>
      </c>
      <c r="F529" s="8" t="s">
        <v>749</v>
      </c>
      <c r="G529" s="20" t="s">
        <v>752</v>
      </c>
      <c r="H529" s="8" t="s">
        <v>24</v>
      </c>
      <c r="I529" s="8" t="s">
        <v>18</v>
      </c>
      <c r="J529" s="8" t="s">
        <v>27</v>
      </c>
      <c r="K529" s="39"/>
      <c r="L529" s="57" t="s">
        <v>25</v>
      </c>
      <c r="M529" s="58" t="s">
        <v>23</v>
      </c>
      <c r="N529" s="43" t="s">
        <v>28</v>
      </c>
      <c r="O529" s="35" t="str">
        <f>IF($N529="","A definir",VLOOKUP($I529&amp;$J529&amp;$N529,tb_aux!$N$2:$O$7,2,0))</f>
        <v>-</v>
      </c>
      <c r="Q529" s="12" t="s">
        <v>109</v>
      </c>
      <c r="R529" s="1" t="str">
        <f t="shared" si="8"/>
        <v/>
      </c>
      <c r="FF529" s="61"/>
    </row>
    <row r="530" spans="1:162" ht="45" x14ac:dyDescent="0.15">
      <c r="A530" s="19">
        <v>20</v>
      </c>
      <c r="B530" s="19">
        <v>13</v>
      </c>
      <c r="C530" s="19">
        <v>3</v>
      </c>
      <c r="D530" s="19"/>
      <c r="E530" s="8" t="s">
        <v>712</v>
      </c>
      <c r="F530" s="8" t="s">
        <v>749</v>
      </c>
      <c r="G530" s="20" t="s">
        <v>753</v>
      </c>
      <c r="H530" s="8" t="s">
        <v>24</v>
      </c>
      <c r="I530" s="8" t="s">
        <v>18</v>
      </c>
      <c r="J530" s="8" t="s">
        <v>27</v>
      </c>
      <c r="K530" s="39"/>
      <c r="L530" s="57" t="s">
        <v>25</v>
      </c>
      <c r="M530" s="58" t="s">
        <v>23</v>
      </c>
      <c r="N530" s="43" t="s">
        <v>28</v>
      </c>
      <c r="O530" s="35" t="str">
        <f>IF($N530="","A definir",VLOOKUP($I530&amp;$J530&amp;$N530,tb_aux!$N$2:$O$7,2,0))</f>
        <v>-</v>
      </c>
      <c r="Q530" s="12" t="s">
        <v>109</v>
      </c>
      <c r="R530" s="1" t="str">
        <f t="shared" si="8"/>
        <v/>
      </c>
      <c r="FF530" s="61"/>
    </row>
    <row r="531" spans="1:162" ht="45" x14ac:dyDescent="0.15">
      <c r="A531" s="19">
        <v>20</v>
      </c>
      <c r="B531" s="19">
        <v>13</v>
      </c>
      <c r="C531" s="19">
        <v>4</v>
      </c>
      <c r="D531" s="19"/>
      <c r="E531" s="8" t="s">
        <v>712</v>
      </c>
      <c r="F531" s="8" t="s">
        <v>749</v>
      </c>
      <c r="G531" s="20" t="s">
        <v>754</v>
      </c>
      <c r="H531" s="8" t="s">
        <v>24</v>
      </c>
      <c r="I531" s="8" t="s">
        <v>18</v>
      </c>
      <c r="J531" s="8" t="s">
        <v>27</v>
      </c>
      <c r="K531" s="39"/>
      <c r="L531" s="57" t="s">
        <v>25</v>
      </c>
      <c r="M531" s="58" t="s">
        <v>23</v>
      </c>
      <c r="N531" s="43" t="s">
        <v>28</v>
      </c>
      <c r="O531" s="35" t="str">
        <f>IF($N531="","A definir",VLOOKUP($I531&amp;$J531&amp;$N531,tb_aux!$N$2:$O$7,2,0))</f>
        <v>-</v>
      </c>
      <c r="Q531" s="12" t="s">
        <v>109</v>
      </c>
      <c r="R531" s="1" t="str">
        <f t="shared" si="8"/>
        <v/>
      </c>
      <c r="FF531" s="61"/>
    </row>
    <row r="532" spans="1:162" ht="45" x14ac:dyDescent="0.15">
      <c r="A532" s="19">
        <v>20</v>
      </c>
      <c r="B532" s="19">
        <v>13</v>
      </c>
      <c r="C532" s="19">
        <v>5</v>
      </c>
      <c r="D532" s="19"/>
      <c r="E532" s="8" t="s">
        <v>712</v>
      </c>
      <c r="F532" s="8" t="s">
        <v>749</v>
      </c>
      <c r="G532" s="20" t="s">
        <v>755</v>
      </c>
      <c r="H532" s="8" t="s">
        <v>24</v>
      </c>
      <c r="I532" s="8" t="s">
        <v>18</v>
      </c>
      <c r="J532" s="8" t="s">
        <v>27</v>
      </c>
      <c r="K532" s="39"/>
      <c r="L532" s="57" t="s">
        <v>25</v>
      </c>
      <c r="M532" s="58" t="s">
        <v>23</v>
      </c>
      <c r="N532" s="43" t="s">
        <v>28</v>
      </c>
      <c r="O532" s="35" t="str">
        <f>IF($N532="","A definir",VLOOKUP($I532&amp;$J532&amp;$N532,tb_aux!$N$2:$O$7,2,0))</f>
        <v>-</v>
      </c>
      <c r="Q532" s="12" t="s">
        <v>109</v>
      </c>
      <c r="R532" s="1" t="str">
        <f t="shared" si="8"/>
        <v/>
      </c>
      <c r="FF532" s="61"/>
    </row>
    <row r="533" spans="1:162" ht="33.75" x14ac:dyDescent="0.15">
      <c r="A533" s="19">
        <v>20</v>
      </c>
      <c r="B533" s="19">
        <v>14</v>
      </c>
      <c r="C533" s="19"/>
      <c r="D533" s="19"/>
      <c r="E533" s="8" t="s">
        <v>712</v>
      </c>
      <c r="F533" s="8" t="s">
        <v>756</v>
      </c>
      <c r="G533" s="20" t="s">
        <v>757</v>
      </c>
      <c r="H533" s="8" t="s">
        <v>24</v>
      </c>
      <c r="I533" s="8" t="s">
        <v>18</v>
      </c>
      <c r="J533" s="8" t="s">
        <v>25</v>
      </c>
      <c r="K533" s="39"/>
      <c r="L533" s="57" t="s">
        <v>25</v>
      </c>
      <c r="M533" s="58" t="s">
        <v>23</v>
      </c>
      <c r="N533" s="44" t="s">
        <v>113</v>
      </c>
      <c r="O533" s="36"/>
      <c r="Q533" s="12" t="s">
        <v>60</v>
      </c>
      <c r="R533" s="1" t="str">
        <f t="shared" si="8"/>
        <v>fórmula</v>
      </c>
      <c r="FF533" s="61"/>
    </row>
    <row r="534" spans="1:162" ht="33.75" x14ac:dyDescent="0.15">
      <c r="A534" s="19">
        <v>20</v>
      </c>
      <c r="B534" s="19">
        <v>14</v>
      </c>
      <c r="C534" s="19">
        <v>1</v>
      </c>
      <c r="D534" s="19"/>
      <c r="E534" s="8" t="s">
        <v>712</v>
      </c>
      <c r="F534" s="8" t="s">
        <v>756</v>
      </c>
      <c r="G534" s="20" t="s">
        <v>758</v>
      </c>
      <c r="H534" s="8" t="s">
        <v>24</v>
      </c>
      <c r="I534" s="8" t="s">
        <v>18</v>
      </c>
      <c r="J534" s="8" t="s">
        <v>25</v>
      </c>
      <c r="K534" s="39"/>
      <c r="L534" s="57" t="s">
        <v>25</v>
      </c>
      <c r="M534" s="58" t="s">
        <v>23</v>
      </c>
      <c r="N534" s="54"/>
      <c r="O534" s="35" t="str">
        <f>IF($N534="","A definir",VLOOKUP($I534&amp;$J534&amp;$N534,tb_aux!$N$2:$O$7,2,0))</f>
        <v>A definir</v>
      </c>
      <c r="Q534" s="12" t="s">
        <v>109</v>
      </c>
      <c r="R534" s="1" t="str">
        <f t="shared" si="8"/>
        <v/>
      </c>
      <c r="FF534" s="61"/>
    </row>
    <row r="535" spans="1:162" ht="33.75" x14ac:dyDescent="0.15">
      <c r="A535" s="19">
        <v>20</v>
      </c>
      <c r="B535" s="19">
        <v>14</v>
      </c>
      <c r="C535" s="19">
        <v>2</v>
      </c>
      <c r="D535" s="19"/>
      <c r="E535" s="8" t="s">
        <v>712</v>
      </c>
      <c r="F535" s="8" t="s">
        <v>756</v>
      </c>
      <c r="G535" s="20" t="s">
        <v>759</v>
      </c>
      <c r="H535" s="8" t="s">
        <v>24</v>
      </c>
      <c r="I535" s="8" t="s">
        <v>18</v>
      </c>
      <c r="J535" s="8" t="s">
        <v>27</v>
      </c>
      <c r="K535" s="39"/>
      <c r="L535" s="57" t="s">
        <v>25</v>
      </c>
      <c r="M535" s="58" t="s">
        <v>23</v>
      </c>
      <c r="N535" s="43" t="s">
        <v>28</v>
      </c>
      <c r="O535" s="35" t="str">
        <f>IF($N535="","A definir",VLOOKUP($I535&amp;$J535&amp;$N535,tb_aux!$N$2:$O$7,2,0))</f>
        <v>-</v>
      </c>
      <c r="Q535" s="12" t="s">
        <v>109</v>
      </c>
      <c r="R535" s="1" t="str">
        <f t="shared" si="8"/>
        <v/>
      </c>
      <c r="FF535" s="61"/>
    </row>
    <row r="536" spans="1:162" ht="33.75" x14ac:dyDescent="0.15">
      <c r="A536" s="19">
        <v>20</v>
      </c>
      <c r="B536" s="19">
        <v>14</v>
      </c>
      <c r="C536" s="19">
        <v>3</v>
      </c>
      <c r="D536" s="19"/>
      <c r="E536" s="8" t="s">
        <v>712</v>
      </c>
      <c r="F536" s="8" t="s">
        <v>756</v>
      </c>
      <c r="G536" s="20" t="s">
        <v>760</v>
      </c>
      <c r="H536" s="8" t="s">
        <v>24</v>
      </c>
      <c r="I536" s="8" t="s">
        <v>18</v>
      </c>
      <c r="J536" s="8" t="s">
        <v>27</v>
      </c>
      <c r="K536" s="39"/>
      <c r="L536" s="57" t="s">
        <v>25</v>
      </c>
      <c r="M536" s="58" t="s">
        <v>23</v>
      </c>
      <c r="N536" s="43" t="s">
        <v>28</v>
      </c>
      <c r="O536" s="35" t="str">
        <f>IF($N536="","A definir",VLOOKUP($I536&amp;$J536&amp;$N536,tb_aux!$N$2:$O$7,2,0))</f>
        <v>-</v>
      </c>
      <c r="Q536" s="12" t="s">
        <v>109</v>
      </c>
      <c r="R536" s="1" t="str">
        <f t="shared" si="8"/>
        <v/>
      </c>
      <c r="FF536" s="61"/>
    </row>
    <row r="537" spans="1:162" ht="33.75" x14ac:dyDescent="0.15">
      <c r="A537" s="19">
        <v>20</v>
      </c>
      <c r="B537" s="19">
        <v>15</v>
      </c>
      <c r="C537" s="19"/>
      <c r="D537" s="19"/>
      <c r="E537" s="8" t="s">
        <v>712</v>
      </c>
      <c r="F537" s="8" t="s">
        <v>761</v>
      </c>
      <c r="G537" s="20" t="s">
        <v>762</v>
      </c>
      <c r="H537" s="8" t="s">
        <v>24</v>
      </c>
      <c r="I537" s="8" t="s">
        <v>18</v>
      </c>
      <c r="J537" s="8" t="s">
        <v>27</v>
      </c>
      <c r="K537" s="39"/>
      <c r="L537" s="57" t="s">
        <v>25</v>
      </c>
      <c r="M537" s="58" t="s">
        <v>23</v>
      </c>
      <c r="N537" s="43" t="s">
        <v>28</v>
      </c>
      <c r="O537" s="35" t="str">
        <f>IF($N537="","A definir",VLOOKUP($I537&amp;$J537&amp;$N537,tb_aux!$N$2:$O$7,2,0))</f>
        <v>-</v>
      </c>
      <c r="Q537" s="12" t="s">
        <v>60</v>
      </c>
      <c r="R537" s="1" t="str">
        <f t="shared" si="8"/>
        <v>fórmula</v>
      </c>
      <c r="FF537" s="61"/>
    </row>
    <row r="538" spans="1:162" ht="33.75" x14ac:dyDescent="0.15">
      <c r="A538" s="19">
        <v>20</v>
      </c>
      <c r="B538" s="19">
        <v>15</v>
      </c>
      <c r="C538" s="19">
        <v>1</v>
      </c>
      <c r="D538" s="19"/>
      <c r="E538" s="8" t="s">
        <v>712</v>
      </c>
      <c r="F538" s="8" t="s">
        <v>761</v>
      </c>
      <c r="G538" s="20" t="s">
        <v>763</v>
      </c>
      <c r="H538" s="8" t="s">
        <v>24</v>
      </c>
      <c r="I538" s="8" t="s">
        <v>18</v>
      </c>
      <c r="J538" s="8" t="s">
        <v>27</v>
      </c>
      <c r="K538" s="39"/>
      <c r="L538" s="57" t="s">
        <v>25</v>
      </c>
      <c r="M538" s="58" t="s">
        <v>23</v>
      </c>
      <c r="N538" s="43" t="s">
        <v>28</v>
      </c>
      <c r="O538" s="35" t="str">
        <f>IF($N538="","A definir",VLOOKUP($I538&amp;$J538&amp;$N538,tb_aux!$N$2:$O$7,2,0))</f>
        <v>-</v>
      </c>
      <c r="Q538" s="12" t="s">
        <v>109</v>
      </c>
      <c r="R538" s="1" t="str">
        <f t="shared" si="8"/>
        <v/>
      </c>
      <c r="FF538" s="61"/>
    </row>
    <row r="539" spans="1:162" ht="33.75" x14ac:dyDescent="0.15">
      <c r="A539" s="19">
        <v>20</v>
      </c>
      <c r="B539" s="19">
        <v>15</v>
      </c>
      <c r="C539" s="19">
        <v>2</v>
      </c>
      <c r="D539" s="19"/>
      <c r="E539" s="8" t="s">
        <v>712</v>
      </c>
      <c r="F539" s="8" t="s">
        <v>761</v>
      </c>
      <c r="G539" s="20" t="s">
        <v>764</v>
      </c>
      <c r="H539" s="8" t="s">
        <v>24</v>
      </c>
      <c r="I539" s="8" t="s">
        <v>18</v>
      </c>
      <c r="J539" s="8" t="s">
        <v>27</v>
      </c>
      <c r="K539" s="39"/>
      <c r="L539" s="57" t="s">
        <v>25</v>
      </c>
      <c r="M539" s="58" t="s">
        <v>23</v>
      </c>
      <c r="N539" s="43" t="s">
        <v>28</v>
      </c>
      <c r="O539" s="35" t="str">
        <f>IF($N539="","A definir",VLOOKUP($I539&amp;$J539&amp;$N539,tb_aux!$N$2:$O$7,2,0))</f>
        <v>-</v>
      </c>
      <c r="Q539" s="12" t="s">
        <v>109</v>
      </c>
      <c r="R539" s="1" t="str">
        <f t="shared" si="8"/>
        <v/>
      </c>
      <c r="FF539" s="61"/>
    </row>
    <row r="540" spans="1:162" ht="22.5" x14ac:dyDescent="0.15">
      <c r="A540" s="19">
        <v>20</v>
      </c>
      <c r="B540" s="19">
        <v>15</v>
      </c>
      <c r="C540" s="19">
        <v>3</v>
      </c>
      <c r="D540" s="19"/>
      <c r="E540" s="8" t="s">
        <v>712</v>
      </c>
      <c r="F540" s="8" t="s">
        <v>765</v>
      </c>
      <c r="G540" s="20" t="s">
        <v>766</v>
      </c>
      <c r="H540" s="8" t="s">
        <v>32</v>
      </c>
      <c r="I540" s="8" t="s">
        <v>18</v>
      </c>
      <c r="J540" s="8" t="s">
        <v>27</v>
      </c>
      <c r="K540" s="39"/>
      <c r="L540" s="57" t="s">
        <v>27</v>
      </c>
      <c r="M540" s="58"/>
      <c r="N540" s="43" t="s">
        <v>28</v>
      </c>
      <c r="O540" s="35" t="str">
        <f>IF($N540="","A definir",VLOOKUP($I540&amp;$J540&amp;$N540,tb_aux!$N$2:$O$7,2,0))</f>
        <v>-</v>
      </c>
      <c r="Q540" s="12" t="s">
        <v>109</v>
      </c>
      <c r="R540" s="1" t="str">
        <f t="shared" si="8"/>
        <v/>
      </c>
      <c r="FF540" s="61"/>
    </row>
    <row r="541" spans="1:162" ht="22.5" x14ac:dyDescent="0.15">
      <c r="A541" s="19">
        <v>20</v>
      </c>
      <c r="B541" s="19">
        <v>15</v>
      </c>
      <c r="C541" s="19">
        <v>4</v>
      </c>
      <c r="D541" s="19"/>
      <c r="E541" s="8" t="s">
        <v>712</v>
      </c>
      <c r="F541" s="8" t="s">
        <v>765</v>
      </c>
      <c r="G541" s="20" t="s">
        <v>767</v>
      </c>
      <c r="H541" s="8" t="s">
        <v>32</v>
      </c>
      <c r="I541" s="8" t="s">
        <v>18</v>
      </c>
      <c r="J541" s="8" t="s">
        <v>27</v>
      </c>
      <c r="K541" s="39"/>
      <c r="L541" s="57" t="s">
        <v>27</v>
      </c>
      <c r="M541" s="58"/>
      <c r="N541" s="43" t="s">
        <v>28</v>
      </c>
      <c r="O541" s="35" t="str">
        <f>IF($N541="","A definir",VLOOKUP($I541&amp;$J541&amp;$N541,tb_aux!$N$2:$O$7,2,0))</f>
        <v>-</v>
      </c>
      <c r="Q541" s="12" t="s">
        <v>109</v>
      </c>
      <c r="R541" s="1" t="str">
        <f t="shared" si="8"/>
        <v/>
      </c>
      <c r="FF541" s="61"/>
    </row>
    <row r="542" spans="1:162" ht="22.5" x14ac:dyDescent="0.15">
      <c r="A542" s="19">
        <v>20</v>
      </c>
      <c r="B542" s="19">
        <v>15</v>
      </c>
      <c r="C542" s="19">
        <v>5</v>
      </c>
      <c r="D542" s="19"/>
      <c r="E542" s="8" t="s">
        <v>712</v>
      </c>
      <c r="F542" s="8" t="s">
        <v>765</v>
      </c>
      <c r="G542" s="20" t="s">
        <v>768</v>
      </c>
      <c r="H542" s="8" t="s">
        <v>32</v>
      </c>
      <c r="I542" s="8" t="s">
        <v>18</v>
      </c>
      <c r="J542" s="8" t="s">
        <v>27</v>
      </c>
      <c r="K542" s="39"/>
      <c r="L542" s="57" t="s">
        <v>27</v>
      </c>
      <c r="M542" s="58"/>
      <c r="N542" s="43" t="s">
        <v>28</v>
      </c>
      <c r="O542" s="35" t="str">
        <f>IF($N542="","A definir",VLOOKUP($I542&amp;$J542&amp;$N542,tb_aux!$N$2:$O$7,2,0))</f>
        <v>-</v>
      </c>
      <c r="Q542" s="12" t="s">
        <v>109</v>
      </c>
      <c r="R542" s="1" t="str">
        <f t="shared" si="8"/>
        <v/>
      </c>
      <c r="FF542" s="61"/>
    </row>
    <row r="543" spans="1:162" ht="45" x14ac:dyDescent="0.15">
      <c r="A543" s="19">
        <v>20</v>
      </c>
      <c r="B543" s="19">
        <v>16</v>
      </c>
      <c r="C543" s="19"/>
      <c r="D543" s="19"/>
      <c r="E543" s="8" t="s">
        <v>712</v>
      </c>
      <c r="F543" s="8" t="s">
        <v>710</v>
      </c>
      <c r="G543" s="8" t="s">
        <v>769</v>
      </c>
      <c r="H543" s="8" t="s">
        <v>24</v>
      </c>
      <c r="I543" s="8" t="s">
        <v>18</v>
      </c>
      <c r="J543" s="8" t="s">
        <v>25</v>
      </c>
      <c r="K543" s="39"/>
      <c r="L543" s="57" t="s">
        <v>25</v>
      </c>
      <c r="M543" s="58" t="s">
        <v>23</v>
      </c>
      <c r="N543" s="54"/>
      <c r="O543" s="35" t="str">
        <f>IF($N543="","A definir",VLOOKUP($I543&amp;$J543&amp;$N543,tb_aux!$N$2:$O$7,2,0))</f>
        <v>A definir</v>
      </c>
      <c r="Q543" s="12" t="s">
        <v>60</v>
      </c>
      <c r="R543" s="1" t="str">
        <f t="shared" si="8"/>
        <v/>
      </c>
      <c r="FF543" s="61"/>
    </row>
    <row r="544" spans="1:162" ht="22.5" x14ac:dyDescent="0.15">
      <c r="A544" s="19">
        <v>21</v>
      </c>
      <c r="B544" s="19">
        <v>1</v>
      </c>
      <c r="C544" s="19"/>
      <c r="D544" s="19"/>
      <c r="E544" s="8" t="s">
        <v>770</v>
      </c>
      <c r="F544" s="8" t="s">
        <v>710</v>
      </c>
      <c r="G544" s="8" t="s">
        <v>771</v>
      </c>
      <c r="H544" s="8" t="s">
        <v>24</v>
      </c>
      <c r="I544" s="8" t="s">
        <v>18</v>
      </c>
      <c r="J544" s="8" t="s">
        <v>25</v>
      </c>
      <c r="K544" s="39"/>
      <c r="L544" s="57" t="s">
        <v>25</v>
      </c>
      <c r="M544" s="58" t="s">
        <v>23</v>
      </c>
      <c r="N544" s="54"/>
      <c r="O544" s="35" t="str">
        <f>IF($N544="","A definir",VLOOKUP($I544&amp;$J544&amp;$N544,tb_aux!$N$2:$O$7,2,0))</f>
        <v>A definir</v>
      </c>
      <c r="Q544" s="12" t="s">
        <v>60</v>
      </c>
      <c r="R544" s="1" t="str">
        <f t="shared" si="8"/>
        <v/>
      </c>
      <c r="FF544" s="61"/>
    </row>
    <row r="545" spans="1:162" ht="33.75" x14ac:dyDescent="0.15">
      <c r="A545" s="19">
        <v>21</v>
      </c>
      <c r="B545" s="19">
        <v>2</v>
      </c>
      <c r="C545" s="19"/>
      <c r="D545" s="19"/>
      <c r="E545" s="8" t="s">
        <v>770</v>
      </c>
      <c r="F545" s="8" t="s">
        <v>772</v>
      </c>
      <c r="G545" s="8" t="s">
        <v>773</v>
      </c>
      <c r="H545" s="8" t="s">
        <v>24</v>
      </c>
      <c r="I545" s="8" t="s">
        <v>18</v>
      </c>
      <c r="J545" s="8" t="s">
        <v>25</v>
      </c>
      <c r="K545" s="39"/>
      <c r="L545" s="57" t="s">
        <v>25</v>
      </c>
      <c r="M545" s="58" t="s">
        <v>23</v>
      </c>
      <c r="N545" s="44" t="s">
        <v>113</v>
      </c>
      <c r="O545" s="36"/>
      <c r="Q545" s="12" t="s">
        <v>60</v>
      </c>
      <c r="R545" s="1" t="str">
        <f t="shared" si="8"/>
        <v>fórmula</v>
      </c>
      <c r="FF545" s="61"/>
    </row>
    <row r="546" spans="1:162" ht="22.5" x14ac:dyDescent="0.15">
      <c r="A546" s="19">
        <v>21</v>
      </c>
      <c r="B546" s="19">
        <v>2</v>
      </c>
      <c r="C546" s="19">
        <v>1</v>
      </c>
      <c r="D546" s="19"/>
      <c r="E546" s="8" t="s">
        <v>770</v>
      </c>
      <c r="F546" s="8" t="s">
        <v>772</v>
      </c>
      <c r="G546" s="20" t="s">
        <v>774</v>
      </c>
      <c r="H546" s="8" t="s">
        <v>24</v>
      </c>
      <c r="I546" s="8" t="s">
        <v>18</v>
      </c>
      <c r="J546" s="8" t="s">
        <v>25</v>
      </c>
      <c r="K546" s="39"/>
      <c r="L546" s="57" t="s">
        <v>25</v>
      </c>
      <c r="M546" s="58" t="s">
        <v>23</v>
      </c>
      <c r="N546" s="54"/>
      <c r="O546" s="35" t="str">
        <f>IF($N546="","A definir",VLOOKUP($I546&amp;$J546&amp;$N546,tb_aux!$N$2:$O$7,2,0))</f>
        <v>A definir</v>
      </c>
      <c r="Q546" s="12" t="s">
        <v>109</v>
      </c>
      <c r="R546" s="1" t="str">
        <f t="shared" si="8"/>
        <v/>
      </c>
      <c r="FF546" s="61"/>
    </row>
    <row r="547" spans="1:162" ht="22.5" x14ac:dyDescent="0.15">
      <c r="A547" s="19">
        <v>21</v>
      </c>
      <c r="B547" s="19">
        <v>2</v>
      </c>
      <c r="C547" s="19">
        <v>2</v>
      </c>
      <c r="D547" s="19"/>
      <c r="E547" s="8" t="s">
        <v>770</v>
      </c>
      <c r="F547" s="8" t="s">
        <v>772</v>
      </c>
      <c r="G547" s="20" t="s">
        <v>775</v>
      </c>
      <c r="H547" s="8" t="s">
        <v>24</v>
      </c>
      <c r="I547" s="8" t="s">
        <v>18</v>
      </c>
      <c r="J547" s="8" t="s">
        <v>25</v>
      </c>
      <c r="K547" s="39"/>
      <c r="L547" s="57" t="s">
        <v>25</v>
      </c>
      <c r="M547" s="58" t="s">
        <v>23</v>
      </c>
      <c r="N547" s="54"/>
      <c r="O547" s="35" t="str">
        <f>IF($N547="","A definir",VLOOKUP($I547&amp;$J547&amp;$N547,tb_aux!$N$2:$O$7,2,0))</f>
        <v>A definir</v>
      </c>
      <c r="Q547" s="12" t="s">
        <v>109</v>
      </c>
      <c r="R547" s="1" t="str">
        <f t="shared" si="8"/>
        <v/>
      </c>
      <c r="FF547" s="61"/>
    </row>
    <row r="548" spans="1:162" ht="22.5" x14ac:dyDescent="0.15">
      <c r="A548" s="19">
        <v>21</v>
      </c>
      <c r="B548" s="19">
        <v>2</v>
      </c>
      <c r="C548" s="19">
        <v>3</v>
      </c>
      <c r="D548" s="19"/>
      <c r="E548" s="8" t="s">
        <v>770</v>
      </c>
      <c r="F548" s="8" t="s">
        <v>772</v>
      </c>
      <c r="G548" s="20" t="s">
        <v>776</v>
      </c>
      <c r="H548" s="8" t="s">
        <v>24</v>
      </c>
      <c r="I548" s="8" t="s">
        <v>18</v>
      </c>
      <c r="J548" s="8" t="s">
        <v>25</v>
      </c>
      <c r="K548" s="39"/>
      <c r="L548" s="57" t="s">
        <v>25</v>
      </c>
      <c r="M548" s="58" t="s">
        <v>31</v>
      </c>
      <c r="N548" s="54"/>
      <c r="O548" s="35" t="str">
        <f>IF($N548="","A definir",VLOOKUP($I548&amp;$J548&amp;$N548,tb_aux!$N$2:$O$7,2,0))</f>
        <v>A definir</v>
      </c>
      <c r="Q548" s="12" t="s">
        <v>109</v>
      </c>
      <c r="R548" s="1" t="str">
        <f t="shared" si="8"/>
        <v/>
      </c>
      <c r="FF548" s="61"/>
    </row>
    <row r="549" spans="1:162" ht="22.5" x14ac:dyDescent="0.15">
      <c r="A549" s="19">
        <v>21</v>
      </c>
      <c r="B549" s="19">
        <v>2</v>
      </c>
      <c r="C549" s="19">
        <v>4</v>
      </c>
      <c r="D549" s="19"/>
      <c r="E549" s="8" t="s">
        <v>770</v>
      </c>
      <c r="F549" s="8" t="s">
        <v>772</v>
      </c>
      <c r="G549" s="20" t="s">
        <v>777</v>
      </c>
      <c r="H549" s="8" t="s">
        <v>24</v>
      </c>
      <c r="I549" s="8" t="s">
        <v>18</v>
      </c>
      <c r="J549" s="8" t="s">
        <v>25</v>
      </c>
      <c r="K549" s="39"/>
      <c r="L549" s="57" t="s">
        <v>25</v>
      </c>
      <c r="M549" s="58" t="s">
        <v>31</v>
      </c>
      <c r="N549" s="54"/>
      <c r="O549" s="35" t="str">
        <f>IF($N549="","A definir",VLOOKUP($I549&amp;$J549&amp;$N549,tb_aux!$N$2:$O$7,2,0))</f>
        <v>A definir</v>
      </c>
      <c r="Q549" s="12" t="s">
        <v>109</v>
      </c>
      <c r="R549" s="1" t="str">
        <f t="shared" si="8"/>
        <v/>
      </c>
      <c r="FF549" s="61"/>
    </row>
    <row r="550" spans="1:162" ht="22.5" x14ac:dyDescent="0.15">
      <c r="A550" s="19">
        <v>21</v>
      </c>
      <c r="B550" s="19">
        <v>2</v>
      </c>
      <c r="C550" s="19">
        <v>5</v>
      </c>
      <c r="D550" s="19"/>
      <c r="E550" s="8" t="s">
        <v>770</v>
      </c>
      <c r="F550" s="8" t="s">
        <v>772</v>
      </c>
      <c r="G550" s="20" t="s">
        <v>778</v>
      </c>
      <c r="H550" s="8" t="s">
        <v>24</v>
      </c>
      <c r="I550" s="8" t="s">
        <v>18</v>
      </c>
      <c r="J550" s="8" t="s">
        <v>25</v>
      </c>
      <c r="K550" s="39"/>
      <c r="L550" s="57" t="s">
        <v>25</v>
      </c>
      <c r="M550" s="58" t="s">
        <v>31</v>
      </c>
      <c r="N550" s="54"/>
      <c r="O550" s="35" t="str">
        <f>IF($N550="","A definir",VLOOKUP($I550&amp;$J550&amp;$N550,tb_aux!$N$2:$O$7,2,0))</f>
        <v>A definir</v>
      </c>
      <c r="Q550" s="12" t="s">
        <v>109</v>
      </c>
      <c r="R550" s="1" t="str">
        <f t="shared" si="8"/>
        <v/>
      </c>
      <c r="FF550" s="61"/>
    </row>
    <row r="551" spans="1:162" ht="22.5" x14ac:dyDescent="0.15">
      <c r="A551" s="19">
        <v>21</v>
      </c>
      <c r="B551" s="19">
        <v>2</v>
      </c>
      <c r="C551" s="19">
        <v>6</v>
      </c>
      <c r="D551" s="19"/>
      <c r="E551" s="8" t="s">
        <v>770</v>
      </c>
      <c r="F551" s="8" t="s">
        <v>772</v>
      </c>
      <c r="G551" s="20" t="s">
        <v>779</v>
      </c>
      <c r="H551" s="8" t="s">
        <v>24</v>
      </c>
      <c r="I551" s="8" t="s">
        <v>18</v>
      </c>
      <c r="J551" s="8" t="s">
        <v>25</v>
      </c>
      <c r="K551" s="39"/>
      <c r="L551" s="57" t="s">
        <v>25</v>
      </c>
      <c r="M551" s="58" t="s">
        <v>31</v>
      </c>
      <c r="N551" s="54"/>
      <c r="O551" s="35" t="str">
        <f>IF($N551="","A definir",VLOOKUP($I551&amp;$J551&amp;$N551,tb_aux!$N$2:$O$7,2,0))</f>
        <v>A definir</v>
      </c>
      <c r="Q551" s="12" t="s">
        <v>109</v>
      </c>
      <c r="R551" s="1" t="str">
        <f t="shared" si="8"/>
        <v/>
      </c>
      <c r="FF551" s="61"/>
    </row>
    <row r="552" spans="1:162" ht="22.5" x14ac:dyDescent="0.15">
      <c r="A552" s="19">
        <v>21</v>
      </c>
      <c r="B552" s="19">
        <v>2</v>
      </c>
      <c r="C552" s="19">
        <v>7</v>
      </c>
      <c r="D552" s="19"/>
      <c r="E552" s="8" t="s">
        <v>770</v>
      </c>
      <c r="F552" s="8" t="s">
        <v>772</v>
      </c>
      <c r="G552" s="20" t="s">
        <v>780</v>
      </c>
      <c r="H552" s="8" t="s">
        <v>24</v>
      </c>
      <c r="I552" s="8" t="s">
        <v>18</v>
      </c>
      <c r="J552" s="8" t="s">
        <v>25</v>
      </c>
      <c r="K552" s="39"/>
      <c r="L552" s="59" t="s">
        <v>25</v>
      </c>
      <c r="M552" s="60" t="s">
        <v>23</v>
      </c>
      <c r="N552" s="54"/>
      <c r="O552" s="35" t="str">
        <f>IF($N552="","A definir",VLOOKUP($I552&amp;$J552&amp;$N552,tb_aux!$N$2:$O$7,2,0))</f>
        <v>A definir</v>
      </c>
      <c r="Q552" s="12" t="s">
        <v>109</v>
      </c>
      <c r="R552" s="1" t="str">
        <f t="shared" si="8"/>
        <v/>
      </c>
      <c r="FF552" s="61"/>
    </row>
    <row r="553" spans="1:162" ht="22.5" x14ac:dyDescent="0.15">
      <c r="A553" s="19">
        <v>21</v>
      </c>
      <c r="B553" s="19">
        <v>2</v>
      </c>
      <c r="C553" s="19">
        <v>8</v>
      </c>
      <c r="D553" s="19"/>
      <c r="E553" s="8" t="s">
        <v>770</v>
      </c>
      <c r="F553" s="8" t="s">
        <v>772</v>
      </c>
      <c r="G553" s="20" t="s">
        <v>781</v>
      </c>
      <c r="H553" s="8" t="s">
        <v>24</v>
      </c>
      <c r="I553" s="8" t="s">
        <v>18</v>
      </c>
      <c r="J553" s="8" t="s">
        <v>25</v>
      </c>
      <c r="K553" s="39"/>
      <c r="L553" s="59" t="s">
        <v>25</v>
      </c>
      <c r="M553" s="60" t="s">
        <v>23</v>
      </c>
      <c r="N553" s="54"/>
      <c r="O553" s="35" t="str">
        <f>IF($N553="","A definir",VLOOKUP($I553&amp;$J553&amp;$N553,tb_aux!$N$2:$O$7,2,0))</f>
        <v>A definir</v>
      </c>
      <c r="Q553" s="12" t="s">
        <v>109</v>
      </c>
      <c r="R553" s="1" t="str">
        <f t="shared" si="8"/>
        <v/>
      </c>
      <c r="FF553" s="61"/>
    </row>
    <row r="554" spans="1:162" ht="22.5" x14ac:dyDescent="0.15">
      <c r="A554" s="19">
        <v>21</v>
      </c>
      <c r="B554" s="19">
        <v>2</v>
      </c>
      <c r="C554" s="19">
        <v>9</v>
      </c>
      <c r="D554" s="19"/>
      <c r="E554" s="8" t="s">
        <v>770</v>
      </c>
      <c r="F554" s="8" t="s">
        <v>772</v>
      </c>
      <c r="G554" s="20" t="s">
        <v>782</v>
      </c>
      <c r="H554" s="8" t="s">
        <v>24</v>
      </c>
      <c r="I554" s="8" t="s">
        <v>18</v>
      </c>
      <c r="J554" s="8" t="s">
        <v>25</v>
      </c>
      <c r="K554" s="39"/>
      <c r="L554" s="59" t="s">
        <v>25</v>
      </c>
      <c r="M554" s="60" t="s">
        <v>23</v>
      </c>
      <c r="N554" s="54"/>
      <c r="O554" s="35" t="str">
        <f>IF($N554="","A definir",VLOOKUP($I554&amp;$J554&amp;$N554,tb_aux!$N$2:$O$7,2,0))</f>
        <v>A definir</v>
      </c>
      <c r="Q554" s="12" t="s">
        <v>109</v>
      </c>
      <c r="R554" s="1" t="str">
        <f t="shared" si="8"/>
        <v/>
      </c>
      <c r="FF554" s="61"/>
    </row>
    <row r="555" spans="1:162" ht="22.5" x14ac:dyDescent="0.15">
      <c r="A555" s="19">
        <v>21</v>
      </c>
      <c r="B555" s="19">
        <v>2</v>
      </c>
      <c r="C555" s="19">
        <v>10</v>
      </c>
      <c r="D555" s="19"/>
      <c r="E555" s="8" t="s">
        <v>770</v>
      </c>
      <c r="F555" s="8" t="s">
        <v>772</v>
      </c>
      <c r="G555" s="20" t="s">
        <v>783</v>
      </c>
      <c r="H555" s="8" t="s">
        <v>24</v>
      </c>
      <c r="I555" s="8" t="s">
        <v>18</v>
      </c>
      <c r="J555" s="8" t="s">
        <v>25</v>
      </c>
      <c r="K555" s="39"/>
      <c r="L555" s="59" t="s">
        <v>25</v>
      </c>
      <c r="M555" s="60" t="s">
        <v>23</v>
      </c>
      <c r="N555" s="54"/>
      <c r="O555" s="35" t="str">
        <f>IF($N555="","A definir",VLOOKUP($I555&amp;$J555&amp;$N555,tb_aux!$N$2:$O$7,2,0))</f>
        <v>A definir</v>
      </c>
      <c r="Q555" s="12" t="s">
        <v>109</v>
      </c>
      <c r="R555" s="1" t="str">
        <f t="shared" si="8"/>
        <v/>
      </c>
      <c r="FF555" s="61"/>
    </row>
    <row r="556" spans="1:162" ht="22.5" x14ac:dyDescent="0.15">
      <c r="A556" s="19">
        <v>21</v>
      </c>
      <c r="B556" s="19">
        <v>2</v>
      </c>
      <c r="C556" s="19">
        <v>11</v>
      </c>
      <c r="D556" s="19"/>
      <c r="E556" s="8" t="s">
        <v>770</v>
      </c>
      <c r="F556" s="8" t="s">
        <v>772</v>
      </c>
      <c r="G556" s="20" t="s">
        <v>784</v>
      </c>
      <c r="H556" s="8" t="s">
        <v>24</v>
      </c>
      <c r="I556" s="8" t="s">
        <v>18</v>
      </c>
      <c r="J556" s="8" t="s">
        <v>25</v>
      </c>
      <c r="K556" s="39"/>
      <c r="L556" s="59" t="s">
        <v>25</v>
      </c>
      <c r="M556" s="60" t="s">
        <v>23</v>
      </c>
      <c r="N556" s="54"/>
      <c r="O556" s="35" t="str">
        <f>IF($N556="","A definir",VLOOKUP($I556&amp;$J556&amp;$N556,tb_aux!$N$2:$O$7,2,0))</f>
        <v>A definir</v>
      </c>
      <c r="Q556" s="12" t="s">
        <v>109</v>
      </c>
      <c r="R556" s="1" t="str">
        <f t="shared" si="8"/>
        <v/>
      </c>
      <c r="FF556" s="61"/>
    </row>
    <row r="557" spans="1:162" ht="22.5" x14ac:dyDescent="0.15">
      <c r="A557" s="19">
        <v>21</v>
      </c>
      <c r="B557" s="19">
        <v>2</v>
      </c>
      <c r="C557" s="19">
        <v>12</v>
      </c>
      <c r="D557" s="19"/>
      <c r="E557" s="8" t="s">
        <v>770</v>
      </c>
      <c r="F557" s="8" t="s">
        <v>772</v>
      </c>
      <c r="G557" s="20" t="s">
        <v>785</v>
      </c>
      <c r="H557" s="8" t="s">
        <v>24</v>
      </c>
      <c r="I557" s="8" t="s">
        <v>18</v>
      </c>
      <c r="J557" s="8" t="s">
        <v>25</v>
      </c>
      <c r="K557" s="39"/>
      <c r="L557" s="59" t="s">
        <v>25</v>
      </c>
      <c r="M557" s="60" t="s">
        <v>23</v>
      </c>
      <c r="N557" s="54"/>
      <c r="O557" s="35" t="str">
        <f>IF($N557="","A definir",VLOOKUP($I557&amp;$J557&amp;$N557,tb_aux!$N$2:$O$7,2,0))</f>
        <v>A definir</v>
      </c>
      <c r="Q557" s="12" t="s">
        <v>109</v>
      </c>
      <c r="R557" s="1" t="str">
        <f t="shared" si="8"/>
        <v/>
      </c>
      <c r="FF557" s="61"/>
    </row>
    <row r="558" spans="1:162" ht="22.5" x14ac:dyDescent="0.15">
      <c r="A558" s="19">
        <v>21</v>
      </c>
      <c r="B558" s="19">
        <v>2</v>
      </c>
      <c r="C558" s="19">
        <v>13</v>
      </c>
      <c r="D558" s="19"/>
      <c r="E558" s="8" t="s">
        <v>770</v>
      </c>
      <c r="F558" s="8" t="s">
        <v>772</v>
      </c>
      <c r="G558" s="20" t="s">
        <v>786</v>
      </c>
      <c r="H558" s="8" t="s">
        <v>24</v>
      </c>
      <c r="I558" s="8" t="s">
        <v>18</v>
      </c>
      <c r="J558" s="8" t="s">
        <v>25</v>
      </c>
      <c r="K558" s="39"/>
      <c r="L558" s="59" t="s">
        <v>25</v>
      </c>
      <c r="M558" s="60" t="s">
        <v>23</v>
      </c>
      <c r="N558" s="54"/>
      <c r="O558" s="35" t="str">
        <f>IF($N558="","A definir",VLOOKUP($I558&amp;$J558&amp;$N558,tb_aux!$N$2:$O$7,2,0))</f>
        <v>A definir</v>
      </c>
      <c r="Q558" s="12" t="s">
        <v>109</v>
      </c>
      <c r="R558" s="1" t="str">
        <f t="shared" si="8"/>
        <v/>
      </c>
      <c r="FF558" s="61"/>
    </row>
    <row r="559" spans="1:162" ht="56.25" x14ac:dyDescent="0.15">
      <c r="A559" s="19">
        <v>21</v>
      </c>
      <c r="B559" s="19">
        <v>3</v>
      </c>
      <c r="C559" s="19"/>
      <c r="D559" s="19"/>
      <c r="E559" s="8" t="s">
        <v>770</v>
      </c>
      <c r="F559" s="8" t="s">
        <v>787</v>
      </c>
      <c r="G559" s="8" t="str">
        <f>_xlfn.CONCAT("Permitir geração de relatórios customizados, utilizando fórmulas aplicadas aos campos, combinando diferentes grupos de informação listados na seção ", A545, ".", B545, " e todas as informações detalhadas de cada registro, incluindo, no mínimo:")</f>
        <v>Permitir geração de relatórios customizados, utilizando fórmulas aplicadas aos campos, combinando diferentes grupos de informação listados na seção 21.2 e todas as informações detalhadas de cada registro, incluindo, no mínimo:</v>
      </c>
      <c r="H559" s="8" t="s">
        <v>24</v>
      </c>
      <c r="I559" s="8" t="s">
        <v>18</v>
      </c>
      <c r="J559" s="8" t="s">
        <v>25</v>
      </c>
      <c r="K559" s="39"/>
      <c r="L559" s="57" t="s">
        <v>25</v>
      </c>
      <c r="M559" s="58" t="s">
        <v>31</v>
      </c>
      <c r="N559" s="44" t="s">
        <v>113</v>
      </c>
      <c r="O559" s="36"/>
      <c r="Q559" s="12" t="s">
        <v>60</v>
      </c>
      <c r="R559" s="1" t="str">
        <f t="shared" si="8"/>
        <v>fórmula</v>
      </c>
      <c r="FF559" s="61"/>
    </row>
    <row r="560" spans="1:162" ht="22.5" x14ac:dyDescent="0.15">
      <c r="A560" s="19">
        <v>21</v>
      </c>
      <c r="B560" s="19">
        <v>3</v>
      </c>
      <c r="C560" s="19">
        <v>1</v>
      </c>
      <c r="D560" s="19"/>
      <c r="E560" s="8" t="s">
        <v>770</v>
      </c>
      <c r="F560" s="8" t="s">
        <v>787</v>
      </c>
      <c r="G560" s="20" t="s">
        <v>788</v>
      </c>
      <c r="H560" s="8" t="s">
        <v>24</v>
      </c>
      <c r="I560" s="8" t="s">
        <v>18</v>
      </c>
      <c r="J560" s="8" t="s">
        <v>25</v>
      </c>
      <c r="K560" s="39"/>
      <c r="L560" s="57" t="s">
        <v>25</v>
      </c>
      <c r="M560" s="58" t="s">
        <v>23</v>
      </c>
      <c r="N560" s="54"/>
      <c r="O560" s="35" t="str">
        <f>IF($N560="","A definir",VLOOKUP($I560&amp;$J560&amp;$N560,tb_aux!$N$2:$O$7,2,0))</f>
        <v>A definir</v>
      </c>
      <c r="Q560" s="12" t="s">
        <v>109</v>
      </c>
      <c r="R560" s="1" t="str">
        <f t="shared" si="8"/>
        <v/>
      </c>
      <c r="FF560" s="61"/>
    </row>
    <row r="561" spans="1:162" ht="22.5" x14ac:dyDescent="0.15">
      <c r="A561" s="19">
        <v>21</v>
      </c>
      <c r="B561" s="19">
        <v>3</v>
      </c>
      <c r="C561" s="19">
        <v>2</v>
      </c>
      <c r="D561" s="19"/>
      <c r="E561" s="8" t="s">
        <v>770</v>
      </c>
      <c r="F561" s="8" t="s">
        <v>787</v>
      </c>
      <c r="G561" s="20" t="s">
        <v>789</v>
      </c>
      <c r="H561" s="8" t="s">
        <v>24</v>
      </c>
      <c r="I561" s="8" t="s">
        <v>18</v>
      </c>
      <c r="J561" s="8" t="s">
        <v>25</v>
      </c>
      <c r="K561" s="39"/>
      <c r="L561" s="57" t="s">
        <v>25</v>
      </c>
      <c r="M561" s="58" t="s">
        <v>23</v>
      </c>
      <c r="N561" s="54"/>
      <c r="O561" s="35" t="str">
        <f>IF($N561="","A definir",VLOOKUP($I561&amp;$J561&amp;$N561,tb_aux!$N$2:$O$7,2,0))</f>
        <v>A definir</v>
      </c>
      <c r="Q561" s="12" t="s">
        <v>109</v>
      </c>
      <c r="R561" s="1" t="str">
        <f t="shared" si="8"/>
        <v/>
      </c>
      <c r="FF561" s="61"/>
    </row>
    <row r="562" spans="1:162" ht="22.5" x14ac:dyDescent="0.15">
      <c r="A562" s="19">
        <v>21</v>
      </c>
      <c r="B562" s="19">
        <v>3</v>
      </c>
      <c r="C562" s="19">
        <v>3</v>
      </c>
      <c r="D562" s="19"/>
      <c r="E562" s="8" t="s">
        <v>770</v>
      </c>
      <c r="F562" s="8" t="s">
        <v>787</v>
      </c>
      <c r="G562" s="20" t="s">
        <v>790</v>
      </c>
      <c r="H562" s="8" t="s">
        <v>24</v>
      </c>
      <c r="I562" s="8" t="s">
        <v>18</v>
      </c>
      <c r="J562" s="8" t="s">
        <v>25</v>
      </c>
      <c r="K562" s="39"/>
      <c r="L562" s="57" t="s">
        <v>25</v>
      </c>
      <c r="M562" s="58" t="s">
        <v>23</v>
      </c>
      <c r="N562" s="54"/>
      <c r="O562" s="35" t="str">
        <f>IF($N562="","A definir",VLOOKUP($I562&amp;$J562&amp;$N562,tb_aux!$N$2:$O$7,2,0))</f>
        <v>A definir</v>
      </c>
      <c r="Q562" s="12" t="s">
        <v>109</v>
      </c>
      <c r="R562" s="1" t="str">
        <f t="shared" si="8"/>
        <v/>
      </c>
      <c r="FF562" s="61"/>
    </row>
    <row r="563" spans="1:162" ht="22.5" x14ac:dyDescent="0.15">
      <c r="A563" s="19">
        <v>21</v>
      </c>
      <c r="B563" s="19">
        <v>3</v>
      </c>
      <c r="C563" s="19">
        <v>4</v>
      </c>
      <c r="D563" s="19"/>
      <c r="E563" s="8" t="s">
        <v>770</v>
      </c>
      <c r="F563" s="8" t="s">
        <v>787</v>
      </c>
      <c r="G563" s="20" t="s">
        <v>791</v>
      </c>
      <c r="H563" s="8" t="s">
        <v>24</v>
      </c>
      <c r="I563" s="8" t="s">
        <v>18</v>
      </c>
      <c r="J563" s="8" t="s">
        <v>25</v>
      </c>
      <c r="K563" s="39"/>
      <c r="L563" s="57" t="s">
        <v>25</v>
      </c>
      <c r="M563" s="58" t="s">
        <v>23</v>
      </c>
      <c r="N563" s="54"/>
      <c r="O563" s="35" t="str">
        <f>IF($N563="","A definir",VLOOKUP($I563&amp;$J563&amp;$N563,tb_aux!$N$2:$O$7,2,0))</f>
        <v>A definir</v>
      </c>
      <c r="Q563" s="12" t="s">
        <v>109</v>
      </c>
      <c r="R563" s="1" t="str">
        <f t="shared" si="8"/>
        <v/>
      </c>
      <c r="FF563" s="61"/>
    </row>
    <row r="564" spans="1:162" ht="22.5" x14ac:dyDescent="0.15">
      <c r="A564" s="19">
        <v>21</v>
      </c>
      <c r="B564" s="19">
        <v>3</v>
      </c>
      <c r="C564" s="19">
        <v>5</v>
      </c>
      <c r="D564" s="19"/>
      <c r="E564" s="8" t="s">
        <v>770</v>
      </c>
      <c r="F564" s="8" t="s">
        <v>787</v>
      </c>
      <c r="G564" s="20" t="s">
        <v>792</v>
      </c>
      <c r="H564" s="8" t="s">
        <v>24</v>
      </c>
      <c r="I564" s="8" t="s">
        <v>18</v>
      </c>
      <c r="J564" s="8" t="s">
        <v>25</v>
      </c>
      <c r="K564" s="39"/>
      <c r="L564" s="57" t="s">
        <v>25</v>
      </c>
      <c r="M564" s="58" t="s">
        <v>23</v>
      </c>
      <c r="N564" s="54"/>
      <c r="O564" s="35" t="str">
        <f>IF($N564="","A definir",VLOOKUP($I564&amp;$J564&amp;$N564,tb_aux!$N$2:$O$7,2,0))</f>
        <v>A definir</v>
      </c>
      <c r="Q564" s="12" t="s">
        <v>109</v>
      </c>
      <c r="R564" s="1" t="str">
        <f t="shared" si="8"/>
        <v/>
      </c>
      <c r="FF564" s="61"/>
    </row>
    <row r="565" spans="1:162" ht="22.5" x14ac:dyDescent="0.15">
      <c r="A565" s="19">
        <v>21</v>
      </c>
      <c r="B565" s="19">
        <v>3</v>
      </c>
      <c r="C565" s="19">
        <v>6</v>
      </c>
      <c r="D565" s="19"/>
      <c r="E565" s="8" t="s">
        <v>770</v>
      </c>
      <c r="F565" s="8" t="s">
        <v>787</v>
      </c>
      <c r="G565" s="20" t="s">
        <v>793</v>
      </c>
      <c r="H565" s="8" t="s">
        <v>24</v>
      </c>
      <c r="I565" s="8" t="s">
        <v>18</v>
      </c>
      <c r="J565" s="8" t="s">
        <v>25</v>
      </c>
      <c r="K565" s="39"/>
      <c r="L565" s="57" t="s">
        <v>25</v>
      </c>
      <c r="M565" s="58" t="s">
        <v>23</v>
      </c>
      <c r="N565" s="54"/>
      <c r="O565" s="35" t="str">
        <f>IF($N565="","A definir",VLOOKUP($I565&amp;$J565&amp;$N565,tb_aux!$N$2:$O$7,2,0))</f>
        <v>A definir</v>
      </c>
      <c r="Q565" s="12" t="s">
        <v>109</v>
      </c>
      <c r="R565" s="1" t="str">
        <f t="shared" si="8"/>
        <v/>
      </c>
      <c r="FF565" s="61"/>
    </row>
    <row r="566" spans="1:162" ht="33.75" x14ac:dyDescent="0.15">
      <c r="A566" s="19">
        <v>21</v>
      </c>
      <c r="B566" s="19">
        <v>3</v>
      </c>
      <c r="C566" s="19">
        <v>7</v>
      </c>
      <c r="D566" s="19"/>
      <c r="E566" s="8" t="s">
        <v>770</v>
      </c>
      <c r="F566" s="8" t="s">
        <v>787</v>
      </c>
      <c r="G566" s="20" t="s">
        <v>794</v>
      </c>
      <c r="H566" s="8" t="s">
        <v>24</v>
      </c>
      <c r="I566" s="8" t="s">
        <v>18</v>
      </c>
      <c r="J566" s="8" t="s">
        <v>25</v>
      </c>
      <c r="K566" s="39"/>
      <c r="L566" s="57" t="s">
        <v>25</v>
      </c>
      <c r="M566" s="58" t="s">
        <v>23</v>
      </c>
      <c r="N566" s="54"/>
      <c r="O566" s="35" t="str">
        <f>IF($N566="","A definir",VLOOKUP($I566&amp;$J566&amp;$N566,tb_aux!$N$2:$O$7,2,0))</f>
        <v>A definir</v>
      </c>
      <c r="Q566" s="12" t="s">
        <v>109</v>
      </c>
      <c r="R566" s="1" t="str">
        <f t="shared" si="8"/>
        <v/>
      </c>
      <c r="FF566" s="61"/>
    </row>
    <row r="567" spans="1:162" ht="22.5" x14ac:dyDescent="0.15">
      <c r="A567" s="19">
        <v>21</v>
      </c>
      <c r="B567" s="19">
        <v>3</v>
      </c>
      <c r="C567" s="19">
        <v>8</v>
      </c>
      <c r="D567" s="19"/>
      <c r="E567" s="8" t="s">
        <v>770</v>
      </c>
      <c r="F567" s="8" t="s">
        <v>787</v>
      </c>
      <c r="G567" s="20" t="s">
        <v>795</v>
      </c>
      <c r="H567" s="8" t="s">
        <v>24</v>
      </c>
      <c r="I567" s="8" t="s">
        <v>18</v>
      </c>
      <c r="J567" s="8" t="s">
        <v>25</v>
      </c>
      <c r="K567" s="39"/>
      <c r="L567" s="57" t="s">
        <v>25</v>
      </c>
      <c r="M567" s="58" t="s">
        <v>23</v>
      </c>
      <c r="N567" s="54"/>
      <c r="O567" s="35" t="str">
        <f>IF($N567="","A definir",VLOOKUP($I567&amp;$J567&amp;$N567,tb_aux!$N$2:$O$7,2,0))</f>
        <v>A definir</v>
      </c>
      <c r="Q567" s="12" t="s">
        <v>109</v>
      </c>
      <c r="R567" s="1" t="str">
        <f t="shared" si="8"/>
        <v/>
      </c>
      <c r="FF567" s="61"/>
    </row>
    <row r="568" spans="1:162" ht="22.5" x14ac:dyDescent="0.15">
      <c r="A568" s="19">
        <v>21</v>
      </c>
      <c r="B568" s="19">
        <v>3</v>
      </c>
      <c r="C568" s="19">
        <v>9</v>
      </c>
      <c r="D568" s="19"/>
      <c r="E568" s="8" t="s">
        <v>770</v>
      </c>
      <c r="F568" s="8" t="s">
        <v>787</v>
      </c>
      <c r="G568" s="20" t="s">
        <v>796</v>
      </c>
      <c r="H568" s="8" t="s">
        <v>24</v>
      </c>
      <c r="I568" s="8" t="s">
        <v>18</v>
      </c>
      <c r="J568" s="8" t="s">
        <v>25</v>
      </c>
      <c r="K568" s="39"/>
      <c r="L568" s="57" t="s">
        <v>25</v>
      </c>
      <c r="M568" s="58" t="s">
        <v>23</v>
      </c>
      <c r="N568" s="54"/>
      <c r="O568" s="35" t="str">
        <f>IF($N568="","A definir",VLOOKUP($I568&amp;$J568&amp;$N568,tb_aux!$N$2:$O$7,2,0))</f>
        <v>A definir</v>
      </c>
      <c r="Q568" s="12" t="s">
        <v>109</v>
      </c>
      <c r="R568" s="1" t="str">
        <f t="shared" si="8"/>
        <v/>
      </c>
      <c r="FF568" s="61"/>
    </row>
    <row r="569" spans="1:162" ht="22.5" x14ac:dyDescent="0.15">
      <c r="A569" s="19">
        <v>21</v>
      </c>
      <c r="B569" s="19">
        <v>3</v>
      </c>
      <c r="C569" s="19">
        <v>10</v>
      </c>
      <c r="D569" s="19"/>
      <c r="E569" s="8" t="s">
        <v>770</v>
      </c>
      <c r="F569" s="8" t="s">
        <v>787</v>
      </c>
      <c r="G569" s="20" t="s">
        <v>797</v>
      </c>
      <c r="H569" s="8" t="s">
        <v>24</v>
      </c>
      <c r="I569" s="8" t="s">
        <v>18</v>
      </c>
      <c r="J569" s="8" t="s">
        <v>25</v>
      </c>
      <c r="K569" s="39"/>
      <c r="L569" s="57" t="s">
        <v>25</v>
      </c>
      <c r="M569" s="58" t="s">
        <v>23</v>
      </c>
      <c r="N569" s="54"/>
      <c r="O569" s="35" t="str">
        <f>IF($N569="","A definir",VLOOKUP($I569&amp;$J569&amp;$N569,tb_aux!$N$2:$O$7,2,0))</f>
        <v>A definir</v>
      </c>
      <c r="Q569" s="12" t="s">
        <v>109</v>
      </c>
      <c r="R569" s="1" t="str">
        <f t="shared" si="8"/>
        <v/>
      </c>
      <c r="FF569" s="61"/>
    </row>
    <row r="570" spans="1:162" ht="22.5" x14ac:dyDescent="0.15">
      <c r="A570" s="19">
        <v>21</v>
      </c>
      <c r="B570" s="19">
        <v>3</v>
      </c>
      <c r="C570" s="19">
        <v>11</v>
      </c>
      <c r="D570" s="19"/>
      <c r="E570" s="8" t="s">
        <v>770</v>
      </c>
      <c r="F570" s="8" t="s">
        <v>787</v>
      </c>
      <c r="G570" s="20" t="s">
        <v>798</v>
      </c>
      <c r="H570" s="8" t="s">
        <v>24</v>
      </c>
      <c r="I570" s="8" t="s">
        <v>18</v>
      </c>
      <c r="J570" s="8" t="s">
        <v>25</v>
      </c>
      <c r="K570" s="39"/>
      <c r="L570" s="57" t="s">
        <v>25</v>
      </c>
      <c r="M570" s="58" t="s">
        <v>23</v>
      </c>
      <c r="N570" s="54"/>
      <c r="O570" s="35" t="str">
        <f>IF($N570="","A definir",VLOOKUP($I570&amp;$J570&amp;$N570,tb_aux!$N$2:$O$7,2,0))</f>
        <v>A definir</v>
      </c>
      <c r="Q570" s="12" t="s">
        <v>109</v>
      </c>
      <c r="R570" s="1" t="str">
        <f t="shared" si="8"/>
        <v/>
      </c>
      <c r="FF570" s="61"/>
    </row>
    <row r="571" spans="1:162" ht="22.5" x14ac:dyDescent="0.15">
      <c r="A571" s="19">
        <v>21</v>
      </c>
      <c r="B571" s="19">
        <v>3</v>
      </c>
      <c r="C571" s="19">
        <v>12</v>
      </c>
      <c r="D571" s="19"/>
      <c r="E571" s="8" t="s">
        <v>770</v>
      </c>
      <c r="F571" s="8" t="s">
        <v>787</v>
      </c>
      <c r="G571" s="20" t="s">
        <v>799</v>
      </c>
      <c r="H571" s="8" t="s">
        <v>24</v>
      </c>
      <c r="I571" s="8" t="s">
        <v>18</v>
      </c>
      <c r="J571" s="8" t="s">
        <v>25</v>
      </c>
      <c r="K571" s="39"/>
      <c r="L571" s="57" t="s">
        <v>25</v>
      </c>
      <c r="M571" s="58" t="s">
        <v>23</v>
      </c>
      <c r="N571" s="54"/>
      <c r="O571" s="35" t="str">
        <f>IF($N571="","A definir",VLOOKUP($I571&amp;$J571&amp;$N571,tb_aux!$N$2:$O$7,2,0))</f>
        <v>A definir</v>
      </c>
      <c r="Q571" s="12" t="s">
        <v>109</v>
      </c>
      <c r="R571" s="1" t="str">
        <f t="shared" si="8"/>
        <v/>
      </c>
      <c r="FF571" s="61"/>
    </row>
    <row r="572" spans="1:162" ht="22.5" x14ac:dyDescent="0.15">
      <c r="A572" s="19">
        <v>21</v>
      </c>
      <c r="B572" s="19">
        <v>3</v>
      </c>
      <c r="C572" s="19">
        <v>13</v>
      </c>
      <c r="D572" s="19"/>
      <c r="E572" s="8" t="s">
        <v>770</v>
      </c>
      <c r="F572" s="8" t="s">
        <v>787</v>
      </c>
      <c r="G572" s="20" t="s">
        <v>800</v>
      </c>
      <c r="H572" s="8" t="s">
        <v>24</v>
      </c>
      <c r="I572" s="8" t="s">
        <v>18</v>
      </c>
      <c r="J572" s="8" t="s">
        <v>25</v>
      </c>
      <c r="K572" s="39"/>
      <c r="L572" s="57" t="s">
        <v>25</v>
      </c>
      <c r="M572" s="58" t="s">
        <v>23</v>
      </c>
      <c r="N572" s="54"/>
      <c r="O572" s="35" t="str">
        <f>IF($N572="","A definir",VLOOKUP($I572&amp;$J572&amp;$N572,tb_aux!$N$2:$O$7,2,0))</f>
        <v>A definir</v>
      </c>
      <c r="Q572" s="12" t="s">
        <v>109</v>
      </c>
      <c r="R572" s="1" t="str">
        <f t="shared" si="8"/>
        <v/>
      </c>
      <c r="FF572" s="61"/>
    </row>
    <row r="573" spans="1:162" ht="22.5" x14ac:dyDescent="0.15">
      <c r="A573" s="19">
        <v>21</v>
      </c>
      <c r="B573" s="19">
        <v>3</v>
      </c>
      <c r="C573" s="19">
        <v>14</v>
      </c>
      <c r="D573" s="19"/>
      <c r="E573" s="8" t="s">
        <v>770</v>
      </c>
      <c r="F573" s="8" t="s">
        <v>787</v>
      </c>
      <c r="G573" s="20" t="s">
        <v>801</v>
      </c>
      <c r="H573" s="8" t="s">
        <v>24</v>
      </c>
      <c r="I573" s="8" t="s">
        <v>18</v>
      </c>
      <c r="J573" s="8" t="s">
        <v>25</v>
      </c>
      <c r="K573" s="39"/>
      <c r="L573" s="57" t="s">
        <v>25</v>
      </c>
      <c r="M573" s="58" t="s">
        <v>23</v>
      </c>
      <c r="N573" s="54"/>
      <c r="O573" s="35" t="str">
        <f>IF($N573="","A definir",VLOOKUP($I573&amp;$J573&amp;$N573,tb_aux!$N$2:$O$7,2,0))</f>
        <v>A definir</v>
      </c>
      <c r="Q573" s="12" t="s">
        <v>109</v>
      </c>
      <c r="R573" s="1" t="str">
        <f t="shared" si="8"/>
        <v/>
      </c>
      <c r="FF573" s="61"/>
    </row>
    <row r="574" spans="1:162" ht="22.5" x14ac:dyDescent="0.15">
      <c r="A574" s="19">
        <v>21</v>
      </c>
      <c r="B574" s="19">
        <v>3</v>
      </c>
      <c r="C574" s="19">
        <v>15</v>
      </c>
      <c r="D574" s="19"/>
      <c r="E574" s="8" t="s">
        <v>770</v>
      </c>
      <c r="F574" s="8" t="s">
        <v>787</v>
      </c>
      <c r="G574" s="20" t="s">
        <v>802</v>
      </c>
      <c r="H574" s="8" t="s">
        <v>24</v>
      </c>
      <c r="I574" s="8" t="s">
        <v>18</v>
      </c>
      <c r="J574" s="8" t="s">
        <v>25</v>
      </c>
      <c r="K574" s="39"/>
      <c r="L574" s="57" t="s">
        <v>25</v>
      </c>
      <c r="M574" s="58" t="s">
        <v>23</v>
      </c>
      <c r="N574" s="54"/>
      <c r="O574" s="35" t="str">
        <f>IF($N574="","A definir",VLOOKUP($I574&amp;$J574&amp;$N574,tb_aux!$N$2:$O$7,2,0))</f>
        <v>A definir</v>
      </c>
      <c r="Q574" s="12" t="s">
        <v>109</v>
      </c>
      <c r="R574" s="1" t="str">
        <f t="shared" si="8"/>
        <v/>
      </c>
      <c r="FF574" s="61"/>
    </row>
    <row r="575" spans="1:162" ht="33.75" x14ac:dyDescent="0.15">
      <c r="A575" s="19">
        <v>21</v>
      </c>
      <c r="B575" s="19">
        <v>4</v>
      </c>
      <c r="C575" s="19"/>
      <c r="D575" s="19"/>
      <c r="E575" s="8" t="s">
        <v>770</v>
      </c>
      <c r="F575" s="8" t="s">
        <v>787</v>
      </c>
      <c r="G575" s="20" t="s">
        <v>803</v>
      </c>
      <c r="H575" s="8" t="s">
        <v>24</v>
      </c>
      <c r="I575" s="8" t="s">
        <v>18</v>
      </c>
      <c r="J575" s="8" t="s">
        <v>25</v>
      </c>
      <c r="K575" s="39"/>
      <c r="L575" s="57" t="s">
        <v>25</v>
      </c>
      <c r="M575" s="58" t="s">
        <v>23</v>
      </c>
      <c r="N575" s="54"/>
      <c r="O575" s="35" t="str">
        <f>IF($N575="","A definir",VLOOKUP($I575&amp;$J575&amp;$N575,tb_aux!$N$2:$O$7,2,0))</f>
        <v>A definir</v>
      </c>
      <c r="Q575" s="12" t="s">
        <v>60</v>
      </c>
      <c r="R575" s="1" t="str">
        <f t="shared" si="8"/>
        <v/>
      </c>
      <c r="FF575" s="61"/>
    </row>
    <row r="576" spans="1:162" ht="33.75" x14ac:dyDescent="0.15">
      <c r="A576" s="19">
        <v>21</v>
      </c>
      <c r="B576" s="19">
        <v>5</v>
      </c>
      <c r="C576" s="19"/>
      <c r="D576" s="19"/>
      <c r="E576" s="8" t="s">
        <v>770</v>
      </c>
      <c r="F576" s="8" t="s">
        <v>804</v>
      </c>
      <c r="G576" s="20" t="s">
        <v>805</v>
      </c>
      <c r="H576" s="8" t="s">
        <v>24</v>
      </c>
      <c r="I576" s="8" t="s">
        <v>18</v>
      </c>
      <c r="J576" s="8" t="s">
        <v>25</v>
      </c>
      <c r="K576" s="39"/>
      <c r="L576" s="57" t="s">
        <v>25</v>
      </c>
      <c r="M576" s="58" t="s">
        <v>23</v>
      </c>
      <c r="N576" s="44" t="s">
        <v>113</v>
      </c>
      <c r="O576" s="36"/>
      <c r="Q576" s="12" t="s">
        <v>60</v>
      </c>
      <c r="R576" s="1" t="str">
        <f t="shared" si="8"/>
        <v>fórmula</v>
      </c>
      <c r="FF576" s="61"/>
    </row>
    <row r="577" spans="1:162" ht="45" x14ac:dyDescent="0.15">
      <c r="A577" s="19">
        <v>21</v>
      </c>
      <c r="B577" s="19">
        <v>5</v>
      </c>
      <c r="C577" s="19">
        <v>1</v>
      </c>
      <c r="D577" s="19"/>
      <c r="E577" s="8" t="s">
        <v>770</v>
      </c>
      <c r="F577" s="8" t="s">
        <v>804</v>
      </c>
      <c r="G577" s="20" t="s">
        <v>806</v>
      </c>
      <c r="H577" s="8" t="s">
        <v>24</v>
      </c>
      <c r="I577" s="8" t="s">
        <v>18</v>
      </c>
      <c r="J577" s="8" t="s">
        <v>25</v>
      </c>
      <c r="K577" s="39"/>
      <c r="L577" s="57" t="s">
        <v>25</v>
      </c>
      <c r="M577" s="58" t="s">
        <v>23</v>
      </c>
      <c r="N577" s="54"/>
      <c r="O577" s="35" t="str">
        <f>IF($N577="","A definir",VLOOKUP($I577&amp;$J577&amp;$N577,tb_aux!$N$2:$O$7,2,0))</f>
        <v>A definir</v>
      </c>
      <c r="Q577" s="12" t="s">
        <v>109</v>
      </c>
      <c r="R577" s="1" t="str">
        <f t="shared" si="8"/>
        <v/>
      </c>
      <c r="FF577" s="61"/>
    </row>
    <row r="578" spans="1:162" ht="33.75" x14ac:dyDescent="0.15">
      <c r="A578" s="19">
        <v>21</v>
      </c>
      <c r="B578" s="19">
        <v>5</v>
      </c>
      <c r="C578" s="19">
        <v>2</v>
      </c>
      <c r="D578" s="19"/>
      <c r="E578" s="8" t="s">
        <v>770</v>
      </c>
      <c r="F578" s="8" t="s">
        <v>804</v>
      </c>
      <c r="G578" s="20" t="s">
        <v>807</v>
      </c>
      <c r="H578" s="8" t="s">
        <v>24</v>
      </c>
      <c r="I578" s="8" t="s">
        <v>18</v>
      </c>
      <c r="J578" s="8" t="s">
        <v>25</v>
      </c>
      <c r="K578" s="39"/>
      <c r="L578" s="57" t="s">
        <v>25</v>
      </c>
      <c r="M578" s="58" t="s">
        <v>31</v>
      </c>
      <c r="N578" s="54"/>
      <c r="O578" s="35" t="str">
        <f>IF($N578="","A definir",VLOOKUP($I578&amp;$J578&amp;$N578,tb_aux!$N$2:$O$7,2,0))</f>
        <v>A definir</v>
      </c>
      <c r="Q578" s="12" t="s">
        <v>109</v>
      </c>
      <c r="R578" s="1" t="str">
        <f t="shared" si="8"/>
        <v/>
      </c>
      <c r="FF578" s="61"/>
    </row>
    <row r="579" spans="1:162" ht="22.5" x14ac:dyDescent="0.15">
      <c r="A579" s="19">
        <v>21</v>
      </c>
      <c r="B579" s="19">
        <v>5</v>
      </c>
      <c r="C579" s="19">
        <v>3</v>
      </c>
      <c r="D579" s="19"/>
      <c r="E579" s="8" t="s">
        <v>770</v>
      </c>
      <c r="F579" s="8" t="s">
        <v>804</v>
      </c>
      <c r="G579" s="20" t="s">
        <v>808</v>
      </c>
      <c r="H579" s="8" t="s">
        <v>24</v>
      </c>
      <c r="I579" s="8" t="s">
        <v>18</v>
      </c>
      <c r="J579" s="8" t="s">
        <v>25</v>
      </c>
      <c r="K579" s="39"/>
      <c r="L579" s="59" t="s">
        <v>25</v>
      </c>
      <c r="M579" s="60" t="s">
        <v>23</v>
      </c>
      <c r="N579" s="54"/>
      <c r="O579" s="35" t="str">
        <f>IF($N579="","A definir",VLOOKUP($I579&amp;$J579&amp;$N579,tb_aux!$N$2:$O$7,2,0))</f>
        <v>A definir</v>
      </c>
      <c r="Q579" s="12" t="s">
        <v>109</v>
      </c>
      <c r="R579" s="1" t="str">
        <f t="shared" si="8"/>
        <v/>
      </c>
      <c r="FF579" s="61"/>
    </row>
    <row r="580" spans="1:162" ht="22.5" x14ac:dyDescent="0.15">
      <c r="A580" s="19">
        <v>21</v>
      </c>
      <c r="B580" s="19">
        <v>5</v>
      </c>
      <c r="C580" s="19">
        <v>4</v>
      </c>
      <c r="D580" s="19"/>
      <c r="E580" s="8" t="s">
        <v>770</v>
      </c>
      <c r="F580" s="8" t="s">
        <v>804</v>
      </c>
      <c r="G580" s="20" t="s">
        <v>809</v>
      </c>
      <c r="H580" s="8" t="s">
        <v>24</v>
      </c>
      <c r="I580" s="8" t="s">
        <v>18</v>
      </c>
      <c r="J580" s="8" t="s">
        <v>27</v>
      </c>
      <c r="K580" s="39"/>
      <c r="L580" s="57" t="s">
        <v>25</v>
      </c>
      <c r="M580" s="58" t="s">
        <v>23</v>
      </c>
      <c r="N580" s="43" t="s">
        <v>28</v>
      </c>
      <c r="O580" s="35" t="str">
        <f>IF($N580="","A definir",VLOOKUP($I580&amp;$J580&amp;$N580,tb_aux!$N$2:$O$7,2,0))</f>
        <v>-</v>
      </c>
      <c r="Q580" s="12" t="s">
        <v>109</v>
      </c>
      <c r="R580" s="1" t="str">
        <f t="shared" si="8"/>
        <v/>
      </c>
      <c r="FF580" s="61"/>
    </row>
    <row r="581" spans="1:162" ht="22.5" x14ac:dyDescent="0.15">
      <c r="A581" s="19">
        <v>21</v>
      </c>
      <c r="B581" s="19">
        <v>5</v>
      </c>
      <c r="C581" s="19">
        <v>5</v>
      </c>
      <c r="D581" s="19"/>
      <c r="E581" s="8" t="s">
        <v>770</v>
      </c>
      <c r="F581" s="8" t="s">
        <v>804</v>
      </c>
      <c r="G581" s="20" t="s">
        <v>810</v>
      </c>
      <c r="H581" s="8" t="s">
        <v>24</v>
      </c>
      <c r="I581" s="8" t="s">
        <v>18</v>
      </c>
      <c r="J581" s="8" t="s">
        <v>25</v>
      </c>
      <c r="K581" s="39"/>
      <c r="L581" s="59" t="s">
        <v>25</v>
      </c>
      <c r="M581" s="60" t="s">
        <v>23</v>
      </c>
      <c r="N581" s="54"/>
      <c r="O581" s="35" t="str">
        <f>IF($N581="","A definir",VLOOKUP($I581&amp;$J581&amp;$N581,tb_aux!$N$2:$O$7,2,0))</f>
        <v>A definir</v>
      </c>
      <c r="Q581" s="12" t="s">
        <v>109</v>
      </c>
      <c r="R581" s="1" t="str">
        <f t="shared" si="8"/>
        <v/>
      </c>
      <c r="FF581" s="61"/>
    </row>
    <row r="582" spans="1:162" ht="22.5" x14ac:dyDescent="0.15">
      <c r="A582" s="19">
        <v>21</v>
      </c>
      <c r="B582" s="19">
        <v>5</v>
      </c>
      <c r="C582" s="19">
        <v>6</v>
      </c>
      <c r="D582" s="19"/>
      <c r="E582" s="8" t="s">
        <v>770</v>
      </c>
      <c r="F582" s="8" t="s">
        <v>804</v>
      </c>
      <c r="G582" s="20" t="s">
        <v>811</v>
      </c>
      <c r="H582" s="8" t="s">
        <v>24</v>
      </c>
      <c r="I582" s="8" t="s">
        <v>18</v>
      </c>
      <c r="J582" s="8" t="s">
        <v>27</v>
      </c>
      <c r="K582" s="39"/>
      <c r="L582" s="57" t="s">
        <v>25</v>
      </c>
      <c r="M582" s="58" t="s">
        <v>23</v>
      </c>
      <c r="N582" s="43" t="s">
        <v>28</v>
      </c>
      <c r="O582" s="35" t="str">
        <f>IF($N582="","A definir",VLOOKUP($I582&amp;$J582&amp;$N582,tb_aux!$N$2:$O$7,2,0))</f>
        <v>-</v>
      </c>
      <c r="Q582" s="12" t="s">
        <v>109</v>
      </c>
      <c r="R582" s="1" t="str">
        <f t="shared" ref="R582:R636" si="9">IF(AND(Q583="sub item",Q582="item"),"fórmula","")</f>
        <v/>
      </c>
      <c r="FF582" s="61"/>
    </row>
    <row r="583" spans="1:162" ht="22.5" x14ac:dyDescent="0.15">
      <c r="A583" s="19">
        <v>21</v>
      </c>
      <c r="B583" s="19">
        <v>5</v>
      </c>
      <c r="C583" s="19">
        <v>7</v>
      </c>
      <c r="D583" s="19"/>
      <c r="E583" s="8" t="s">
        <v>770</v>
      </c>
      <c r="F583" s="8" t="s">
        <v>804</v>
      </c>
      <c r="G583" s="20" t="s">
        <v>812</v>
      </c>
      <c r="H583" s="8" t="s">
        <v>24</v>
      </c>
      <c r="I583" s="8" t="s">
        <v>18</v>
      </c>
      <c r="J583" s="8" t="s">
        <v>27</v>
      </c>
      <c r="K583" s="39"/>
      <c r="L583" s="57" t="s">
        <v>25</v>
      </c>
      <c r="M583" s="58" t="s">
        <v>23</v>
      </c>
      <c r="N583" s="43" t="s">
        <v>28</v>
      </c>
      <c r="O583" s="35" t="str">
        <f>IF($N583="","A definir",VLOOKUP($I583&amp;$J583&amp;$N583,tb_aux!$N$2:$O$7,2,0))</f>
        <v>-</v>
      </c>
      <c r="Q583" s="12" t="s">
        <v>109</v>
      </c>
      <c r="R583" s="1" t="str">
        <f t="shared" si="9"/>
        <v/>
      </c>
      <c r="FF583" s="61"/>
    </row>
    <row r="584" spans="1:162" ht="22.5" x14ac:dyDescent="0.15">
      <c r="A584" s="19">
        <v>21</v>
      </c>
      <c r="B584" s="19">
        <v>5</v>
      </c>
      <c r="C584" s="19">
        <v>8</v>
      </c>
      <c r="D584" s="19"/>
      <c r="E584" s="8" t="s">
        <v>770</v>
      </c>
      <c r="F584" s="8" t="s">
        <v>804</v>
      </c>
      <c r="G584" s="20" t="s">
        <v>813</v>
      </c>
      <c r="H584" s="8" t="s">
        <v>24</v>
      </c>
      <c r="I584" s="8" t="s">
        <v>18</v>
      </c>
      <c r="J584" s="8" t="s">
        <v>25</v>
      </c>
      <c r="K584" s="39"/>
      <c r="L584" s="59" t="s">
        <v>25</v>
      </c>
      <c r="M584" s="60" t="s">
        <v>23</v>
      </c>
      <c r="N584" s="54"/>
      <c r="O584" s="35" t="str">
        <f>IF($N584="","A definir",VLOOKUP($I584&amp;$J584&amp;$N584,tb_aux!$N$2:$O$7,2,0))</f>
        <v>A definir</v>
      </c>
      <c r="Q584" s="12" t="s">
        <v>109</v>
      </c>
      <c r="R584" s="1" t="str">
        <f t="shared" si="9"/>
        <v/>
      </c>
      <c r="FF584" s="61"/>
    </row>
    <row r="585" spans="1:162" ht="22.5" x14ac:dyDescent="0.15">
      <c r="A585" s="19">
        <v>21</v>
      </c>
      <c r="B585" s="19">
        <v>5</v>
      </c>
      <c r="C585" s="19">
        <v>9</v>
      </c>
      <c r="D585" s="19"/>
      <c r="E585" s="8" t="s">
        <v>770</v>
      </c>
      <c r="F585" s="8" t="s">
        <v>804</v>
      </c>
      <c r="G585" s="20" t="s">
        <v>814</v>
      </c>
      <c r="H585" s="8" t="s">
        <v>24</v>
      </c>
      <c r="I585" s="8" t="s">
        <v>18</v>
      </c>
      <c r="J585" s="8" t="s">
        <v>27</v>
      </c>
      <c r="K585" s="39"/>
      <c r="L585" s="57" t="s">
        <v>25</v>
      </c>
      <c r="M585" s="58" t="s">
        <v>23</v>
      </c>
      <c r="N585" s="43" t="s">
        <v>28</v>
      </c>
      <c r="O585" s="35" t="str">
        <f>IF($N585="","A definir",VLOOKUP($I585&amp;$J585&amp;$N585,tb_aux!$N$2:$O$7,2,0))</f>
        <v>-</v>
      </c>
      <c r="Q585" s="12" t="s">
        <v>109</v>
      </c>
      <c r="R585" s="1" t="str">
        <f t="shared" si="9"/>
        <v/>
      </c>
      <c r="FF585" s="61"/>
    </row>
    <row r="586" spans="1:162" ht="22.5" x14ac:dyDescent="0.15">
      <c r="A586" s="19">
        <v>21</v>
      </c>
      <c r="B586" s="19">
        <v>5</v>
      </c>
      <c r="C586" s="19">
        <v>10</v>
      </c>
      <c r="D586" s="19"/>
      <c r="E586" s="8" t="s">
        <v>770</v>
      </c>
      <c r="F586" s="8" t="s">
        <v>804</v>
      </c>
      <c r="G586" s="20" t="s">
        <v>815</v>
      </c>
      <c r="H586" s="8" t="s">
        <v>24</v>
      </c>
      <c r="I586" s="8" t="s">
        <v>18</v>
      </c>
      <c r="J586" s="8" t="s">
        <v>27</v>
      </c>
      <c r="K586" s="39"/>
      <c r="L586" s="57" t="s">
        <v>25</v>
      </c>
      <c r="M586" s="58" t="s">
        <v>23</v>
      </c>
      <c r="N586" s="43" t="s">
        <v>28</v>
      </c>
      <c r="O586" s="35" t="str">
        <f>IF($N586="","A definir",VLOOKUP($I586&amp;$J586&amp;$N586,tb_aux!$N$2:$O$7,2,0))</f>
        <v>-</v>
      </c>
      <c r="Q586" s="12" t="s">
        <v>109</v>
      </c>
      <c r="R586" s="1" t="str">
        <f t="shared" si="9"/>
        <v/>
      </c>
      <c r="FF586" s="61"/>
    </row>
    <row r="587" spans="1:162" ht="22.5" x14ac:dyDescent="0.15">
      <c r="A587" s="19">
        <v>21</v>
      </c>
      <c r="B587" s="19">
        <v>5</v>
      </c>
      <c r="C587" s="19">
        <v>11</v>
      </c>
      <c r="D587" s="19"/>
      <c r="E587" s="8" t="s">
        <v>770</v>
      </c>
      <c r="F587" s="8" t="s">
        <v>804</v>
      </c>
      <c r="G587" s="20" t="s">
        <v>816</v>
      </c>
      <c r="H587" s="8" t="s">
        <v>24</v>
      </c>
      <c r="I587" s="8" t="s">
        <v>18</v>
      </c>
      <c r="J587" s="8" t="s">
        <v>25</v>
      </c>
      <c r="K587" s="39"/>
      <c r="L587" s="59" t="s">
        <v>25</v>
      </c>
      <c r="M587" s="60" t="s">
        <v>23</v>
      </c>
      <c r="N587" s="54"/>
      <c r="O587" s="35" t="str">
        <f>IF($N587="","A definir",VLOOKUP($I587&amp;$J587&amp;$N587,tb_aux!$N$2:$O$7,2,0))</f>
        <v>A definir</v>
      </c>
      <c r="Q587" s="12" t="s">
        <v>109</v>
      </c>
      <c r="R587" s="1" t="str">
        <f t="shared" si="9"/>
        <v/>
      </c>
      <c r="FF587" s="61"/>
    </row>
    <row r="588" spans="1:162" ht="22.5" x14ac:dyDescent="0.15">
      <c r="A588" s="19">
        <v>21</v>
      </c>
      <c r="B588" s="19">
        <v>5</v>
      </c>
      <c r="C588" s="19">
        <v>12</v>
      </c>
      <c r="D588" s="19"/>
      <c r="E588" s="8" t="s">
        <v>770</v>
      </c>
      <c r="F588" s="8" t="s">
        <v>804</v>
      </c>
      <c r="G588" s="20" t="s">
        <v>817</v>
      </c>
      <c r="H588" s="8" t="s">
        <v>24</v>
      </c>
      <c r="I588" s="8" t="s">
        <v>18</v>
      </c>
      <c r="J588" s="8" t="s">
        <v>25</v>
      </c>
      <c r="K588" s="39"/>
      <c r="L588" s="59" t="s">
        <v>25</v>
      </c>
      <c r="M588" s="60" t="s">
        <v>23</v>
      </c>
      <c r="N588" s="54"/>
      <c r="O588" s="35" t="str">
        <f>IF($N588="","A definir",VLOOKUP($I588&amp;$J588&amp;$N588,tb_aux!$N$2:$O$7,2,0))</f>
        <v>A definir</v>
      </c>
      <c r="Q588" s="12" t="s">
        <v>109</v>
      </c>
      <c r="R588" s="1" t="str">
        <f t="shared" si="9"/>
        <v/>
      </c>
      <c r="FF588" s="61"/>
    </row>
    <row r="589" spans="1:162" ht="22.5" x14ac:dyDescent="0.15">
      <c r="A589" s="19">
        <v>21</v>
      </c>
      <c r="B589" s="19">
        <v>5</v>
      </c>
      <c r="C589" s="19">
        <v>13</v>
      </c>
      <c r="D589" s="19"/>
      <c r="E589" s="8" t="s">
        <v>770</v>
      </c>
      <c r="F589" s="8" t="s">
        <v>804</v>
      </c>
      <c r="G589" s="20" t="s">
        <v>818</v>
      </c>
      <c r="H589" s="8" t="s">
        <v>24</v>
      </c>
      <c r="I589" s="8" t="s">
        <v>18</v>
      </c>
      <c r="J589" s="8" t="s">
        <v>25</v>
      </c>
      <c r="K589" s="39"/>
      <c r="L589" s="59" t="s">
        <v>25</v>
      </c>
      <c r="M589" s="60" t="s">
        <v>31</v>
      </c>
      <c r="N589" s="54"/>
      <c r="O589" s="35" t="str">
        <f>IF($N589="","A definir",VLOOKUP($I589&amp;$J589&amp;$N589,tb_aux!$N$2:$O$7,2,0))</f>
        <v>A definir</v>
      </c>
      <c r="Q589" s="12" t="s">
        <v>109</v>
      </c>
      <c r="R589" s="1" t="str">
        <f t="shared" si="9"/>
        <v/>
      </c>
      <c r="FF589" s="61"/>
    </row>
    <row r="590" spans="1:162" ht="22.5" x14ac:dyDescent="0.15">
      <c r="A590" s="19">
        <v>21</v>
      </c>
      <c r="B590" s="19">
        <v>5</v>
      </c>
      <c r="C590" s="19">
        <v>14</v>
      </c>
      <c r="D590" s="19"/>
      <c r="E590" s="8" t="s">
        <v>770</v>
      </c>
      <c r="F590" s="8" t="s">
        <v>804</v>
      </c>
      <c r="G590" s="20" t="s">
        <v>819</v>
      </c>
      <c r="H590" s="8" t="s">
        <v>24</v>
      </c>
      <c r="I590" s="8" t="s">
        <v>18</v>
      </c>
      <c r="J590" s="8" t="s">
        <v>25</v>
      </c>
      <c r="K590" s="39"/>
      <c r="L590" s="59" t="s">
        <v>25</v>
      </c>
      <c r="M590" s="60" t="s">
        <v>31</v>
      </c>
      <c r="N590" s="54"/>
      <c r="O590" s="35" t="str">
        <f>IF($N590="","A definir",VLOOKUP($I590&amp;$J590&amp;$N590,tb_aux!$N$2:$O$7,2,0))</f>
        <v>A definir</v>
      </c>
      <c r="Q590" s="12" t="s">
        <v>109</v>
      </c>
      <c r="R590" s="1" t="str">
        <f t="shared" si="9"/>
        <v/>
      </c>
      <c r="FF590" s="61"/>
    </row>
    <row r="591" spans="1:162" ht="22.5" x14ac:dyDescent="0.15">
      <c r="A591" s="19">
        <v>21</v>
      </c>
      <c r="B591" s="19">
        <v>5</v>
      </c>
      <c r="C591" s="19">
        <v>15</v>
      </c>
      <c r="D591" s="19"/>
      <c r="E591" s="8" t="s">
        <v>770</v>
      </c>
      <c r="F591" s="8" t="s">
        <v>804</v>
      </c>
      <c r="G591" s="20" t="s">
        <v>820</v>
      </c>
      <c r="H591" s="8" t="s">
        <v>24</v>
      </c>
      <c r="I591" s="8" t="s">
        <v>18</v>
      </c>
      <c r="J591" s="8" t="s">
        <v>27</v>
      </c>
      <c r="K591" s="39"/>
      <c r="L591" s="57" t="s">
        <v>25</v>
      </c>
      <c r="M591" s="58" t="s">
        <v>23</v>
      </c>
      <c r="N591" s="43" t="s">
        <v>28</v>
      </c>
      <c r="O591" s="35" t="str">
        <f>IF($N591="","A definir",VLOOKUP($I591&amp;$J591&amp;$N591,tb_aux!$N$2:$O$7,2,0))</f>
        <v>-</v>
      </c>
      <c r="Q591" s="12" t="s">
        <v>109</v>
      </c>
      <c r="R591" s="1" t="str">
        <f t="shared" si="9"/>
        <v/>
      </c>
      <c r="FF591" s="61"/>
    </row>
    <row r="592" spans="1:162" ht="22.5" x14ac:dyDescent="0.15">
      <c r="A592" s="19">
        <v>21</v>
      </c>
      <c r="B592" s="19">
        <v>5</v>
      </c>
      <c r="C592" s="19">
        <v>16</v>
      </c>
      <c r="D592" s="19"/>
      <c r="E592" s="8" t="s">
        <v>770</v>
      </c>
      <c r="F592" s="8" t="s">
        <v>804</v>
      </c>
      <c r="G592" s="20" t="s">
        <v>821</v>
      </c>
      <c r="H592" s="8" t="s">
        <v>24</v>
      </c>
      <c r="I592" s="8" t="s">
        <v>18</v>
      </c>
      <c r="J592" s="8" t="s">
        <v>27</v>
      </c>
      <c r="K592" s="39"/>
      <c r="L592" s="57" t="s">
        <v>25</v>
      </c>
      <c r="M592" s="58" t="s">
        <v>23</v>
      </c>
      <c r="N592" s="43" t="s">
        <v>28</v>
      </c>
      <c r="O592" s="35" t="str">
        <f>IF($N592="","A definir",VLOOKUP($I592&amp;$J592&amp;$N592,tb_aux!$N$2:$O$7,2,0))</f>
        <v>-</v>
      </c>
      <c r="Q592" s="12" t="s">
        <v>109</v>
      </c>
      <c r="R592" s="1" t="str">
        <f t="shared" si="9"/>
        <v/>
      </c>
      <c r="FF592" s="61"/>
    </row>
    <row r="593" spans="1:162" ht="22.5" x14ac:dyDescent="0.15">
      <c r="A593" s="19">
        <v>21</v>
      </c>
      <c r="B593" s="19">
        <v>5</v>
      </c>
      <c r="C593" s="19">
        <v>17</v>
      </c>
      <c r="D593" s="19"/>
      <c r="E593" s="8" t="s">
        <v>770</v>
      </c>
      <c r="F593" s="8" t="s">
        <v>804</v>
      </c>
      <c r="G593" s="20" t="s">
        <v>822</v>
      </c>
      <c r="H593" s="8" t="s">
        <v>24</v>
      </c>
      <c r="I593" s="8" t="s">
        <v>18</v>
      </c>
      <c r="J593" s="8" t="s">
        <v>27</v>
      </c>
      <c r="K593" s="39"/>
      <c r="L593" s="57" t="s">
        <v>25</v>
      </c>
      <c r="M593" s="58" t="s">
        <v>23</v>
      </c>
      <c r="N593" s="43" t="s">
        <v>28</v>
      </c>
      <c r="O593" s="35" t="str">
        <f>IF($N593="","A definir",VLOOKUP($I593&amp;$J593&amp;$N593,tb_aux!$N$2:$O$7,2,0))</f>
        <v>-</v>
      </c>
      <c r="Q593" s="12" t="s">
        <v>109</v>
      </c>
      <c r="R593" s="1" t="str">
        <f t="shared" si="9"/>
        <v/>
      </c>
      <c r="FF593" s="61"/>
    </row>
    <row r="594" spans="1:162" ht="22.5" x14ac:dyDescent="0.15">
      <c r="A594" s="19">
        <v>21</v>
      </c>
      <c r="B594" s="19">
        <v>5</v>
      </c>
      <c r="C594" s="19">
        <v>18</v>
      </c>
      <c r="D594" s="19"/>
      <c r="E594" s="8" t="s">
        <v>770</v>
      </c>
      <c r="F594" s="8" t="s">
        <v>804</v>
      </c>
      <c r="G594" s="20" t="s">
        <v>823</v>
      </c>
      <c r="H594" s="8" t="s">
        <v>24</v>
      </c>
      <c r="I594" s="8" t="s">
        <v>18</v>
      </c>
      <c r="J594" s="8" t="s">
        <v>27</v>
      </c>
      <c r="K594" s="39"/>
      <c r="L594" s="57" t="s">
        <v>25</v>
      </c>
      <c r="M594" s="58" t="s">
        <v>23</v>
      </c>
      <c r="N594" s="43" t="s">
        <v>28</v>
      </c>
      <c r="O594" s="35" t="str">
        <f>IF($N594="","A definir",VLOOKUP($I594&amp;$J594&amp;$N594,tb_aux!$N$2:$O$7,2,0))</f>
        <v>-</v>
      </c>
      <c r="Q594" s="12" t="s">
        <v>109</v>
      </c>
      <c r="R594" s="1" t="str">
        <f t="shared" si="9"/>
        <v/>
      </c>
      <c r="FF594" s="61"/>
    </row>
    <row r="595" spans="1:162" ht="22.5" x14ac:dyDescent="0.15">
      <c r="A595" s="19">
        <v>21</v>
      </c>
      <c r="B595" s="19">
        <v>5</v>
      </c>
      <c r="C595" s="19">
        <v>19</v>
      </c>
      <c r="D595" s="19"/>
      <c r="E595" s="8" t="s">
        <v>770</v>
      </c>
      <c r="F595" s="8" t="s">
        <v>804</v>
      </c>
      <c r="G595" s="20" t="s">
        <v>824</v>
      </c>
      <c r="H595" s="8" t="s">
        <v>24</v>
      </c>
      <c r="I595" s="8" t="s">
        <v>18</v>
      </c>
      <c r="J595" s="8" t="s">
        <v>27</v>
      </c>
      <c r="K595" s="39"/>
      <c r="L595" s="57" t="s">
        <v>25</v>
      </c>
      <c r="M595" s="58" t="s">
        <v>23</v>
      </c>
      <c r="N595" s="43" t="s">
        <v>28</v>
      </c>
      <c r="O595" s="35" t="str">
        <f>IF($N595="","A definir",VLOOKUP($I595&amp;$J595&amp;$N595,tb_aux!$N$2:$O$7,2,0))</f>
        <v>-</v>
      </c>
      <c r="Q595" s="12" t="s">
        <v>109</v>
      </c>
      <c r="R595" s="1" t="str">
        <f t="shared" si="9"/>
        <v/>
      </c>
      <c r="FF595" s="61"/>
    </row>
    <row r="596" spans="1:162" ht="22.5" x14ac:dyDescent="0.15">
      <c r="A596" s="19">
        <v>21</v>
      </c>
      <c r="B596" s="19">
        <v>5</v>
      </c>
      <c r="C596" s="19">
        <v>20</v>
      </c>
      <c r="D596" s="19"/>
      <c r="E596" s="8" t="s">
        <v>770</v>
      </c>
      <c r="F596" s="8" t="s">
        <v>804</v>
      </c>
      <c r="G596" s="20" t="s">
        <v>825</v>
      </c>
      <c r="H596" s="8" t="s">
        <v>24</v>
      </c>
      <c r="I596" s="8" t="s">
        <v>18</v>
      </c>
      <c r="J596" s="8" t="s">
        <v>27</v>
      </c>
      <c r="K596" s="39"/>
      <c r="L596" s="57" t="s">
        <v>25</v>
      </c>
      <c r="M596" s="58" t="s">
        <v>23</v>
      </c>
      <c r="N596" s="43" t="s">
        <v>28</v>
      </c>
      <c r="O596" s="35" t="str">
        <f>IF($N596="","A definir",VLOOKUP($I596&amp;$J596&amp;$N596,tb_aux!$N$2:$O$7,2,0))</f>
        <v>-</v>
      </c>
      <c r="Q596" s="12" t="s">
        <v>109</v>
      </c>
      <c r="R596" s="1" t="str">
        <f t="shared" si="9"/>
        <v/>
      </c>
      <c r="FF596" s="61"/>
    </row>
    <row r="597" spans="1:162" ht="22.5" x14ac:dyDescent="0.15">
      <c r="A597" s="19">
        <v>21</v>
      </c>
      <c r="B597" s="19">
        <v>5</v>
      </c>
      <c r="C597" s="19">
        <v>21</v>
      </c>
      <c r="D597" s="19"/>
      <c r="E597" s="8" t="s">
        <v>770</v>
      </c>
      <c r="F597" s="8" t="s">
        <v>804</v>
      </c>
      <c r="G597" s="20" t="s">
        <v>826</v>
      </c>
      <c r="H597" s="8" t="s">
        <v>24</v>
      </c>
      <c r="I597" s="8" t="s">
        <v>18</v>
      </c>
      <c r="J597" s="8" t="s">
        <v>27</v>
      </c>
      <c r="K597" s="39"/>
      <c r="L597" s="57" t="s">
        <v>25</v>
      </c>
      <c r="M597" s="58" t="s">
        <v>23</v>
      </c>
      <c r="N597" s="43" t="s">
        <v>28</v>
      </c>
      <c r="O597" s="35" t="str">
        <f>IF($N597="","A definir",VLOOKUP($I597&amp;$J597&amp;$N597,tb_aux!$N$2:$O$7,2,0))</f>
        <v>-</v>
      </c>
      <c r="Q597" s="12" t="s">
        <v>109</v>
      </c>
      <c r="R597" s="1" t="str">
        <f t="shared" si="9"/>
        <v/>
      </c>
      <c r="FF597" s="61"/>
    </row>
    <row r="598" spans="1:162" ht="22.5" x14ac:dyDescent="0.15">
      <c r="A598" s="19">
        <v>21</v>
      </c>
      <c r="B598" s="19">
        <v>5</v>
      </c>
      <c r="C598" s="19">
        <v>22</v>
      </c>
      <c r="D598" s="19"/>
      <c r="E598" s="8" t="s">
        <v>770</v>
      </c>
      <c r="F598" s="8" t="s">
        <v>804</v>
      </c>
      <c r="G598" s="20" t="s">
        <v>827</v>
      </c>
      <c r="H598" s="8" t="s">
        <v>24</v>
      </c>
      <c r="I598" s="8" t="s">
        <v>18</v>
      </c>
      <c r="J598" s="8" t="s">
        <v>27</v>
      </c>
      <c r="K598" s="39"/>
      <c r="L598" s="57" t="s">
        <v>25</v>
      </c>
      <c r="M598" s="58" t="s">
        <v>23</v>
      </c>
      <c r="N598" s="43" t="s">
        <v>28</v>
      </c>
      <c r="O598" s="35" t="str">
        <f>IF($N598="","A definir",VLOOKUP($I598&amp;$J598&amp;$N598,tb_aux!$N$2:$O$7,2,0))</f>
        <v>-</v>
      </c>
      <c r="Q598" s="12" t="s">
        <v>109</v>
      </c>
      <c r="R598" s="1" t="str">
        <f t="shared" si="9"/>
        <v/>
      </c>
      <c r="FF598" s="61"/>
    </row>
    <row r="599" spans="1:162" ht="22.5" x14ac:dyDescent="0.15">
      <c r="A599" s="19">
        <v>21</v>
      </c>
      <c r="B599" s="19">
        <v>5</v>
      </c>
      <c r="C599" s="19">
        <v>23</v>
      </c>
      <c r="D599" s="19"/>
      <c r="E599" s="8" t="s">
        <v>770</v>
      </c>
      <c r="F599" s="8" t="s">
        <v>804</v>
      </c>
      <c r="G599" s="20" t="s">
        <v>828</v>
      </c>
      <c r="H599" s="8" t="s">
        <v>24</v>
      </c>
      <c r="I599" s="8" t="s">
        <v>18</v>
      </c>
      <c r="J599" s="8" t="s">
        <v>27</v>
      </c>
      <c r="K599" s="39"/>
      <c r="L599" s="57" t="s">
        <v>25</v>
      </c>
      <c r="M599" s="58" t="s">
        <v>23</v>
      </c>
      <c r="N599" s="43" t="s">
        <v>28</v>
      </c>
      <c r="O599" s="35" t="str">
        <f>IF($N599="","A definir",VLOOKUP($I599&amp;$J599&amp;$N599,tb_aux!$N$2:$O$7,2,0))</f>
        <v>-</v>
      </c>
      <c r="Q599" s="12" t="s">
        <v>109</v>
      </c>
      <c r="R599" s="1" t="str">
        <f t="shared" si="9"/>
        <v/>
      </c>
      <c r="FF599" s="61"/>
    </row>
    <row r="600" spans="1:162" ht="22.5" x14ac:dyDescent="0.15">
      <c r="A600" s="19">
        <v>21</v>
      </c>
      <c r="B600" s="19">
        <v>5</v>
      </c>
      <c r="C600" s="19">
        <v>24</v>
      </c>
      <c r="D600" s="19"/>
      <c r="E600" s="8" t="s">
        <v>770</v>
      </c>
      <c r="F600" s="8" t="s">
        <v>804</v>
      </c>
      <c r="G600" s="20" t="s">
        <v>829</v>
      </c>
      <c r="H600" s="8" t="s">
        <v>24</v>
      </c>
      <c r="I600" s="8" t="s">
        <v>18</v>
      </c>
      <c r="J600" s="8" t="s">
        <v>27</v>
      </c>
      <c r="K600" s="39"/>
      <c r="L600" s="57" t="s">
        <v>25</v>
      </c>
      <c r="M600" s="58" t="s">
        <v>23</v>
      </c>
      <c r="N600" s="43" t="s">
        <v>28</v>
      </c>
      <c r="O600" s="35" t="str">
        <f>IF($N600="","A definir",VLOOKUP($I600&amp;$J600&amp;$N600,tb_aux!$N$2:$O$7,2,0))</f>
        <v>-</v>
      </c>
      <c r="Q600" s="12" t="s">
        <v>109</v>
      </c>
      <c r="R600" s="1" t="str">
        <f t="shared" si="9"/>
        <v/>
      </c>
      <c r="FF600" s="61"/>
    </row>
    <row r="601" spans="1:162" ht="45" x14ac:dyDescent="0.15">
      <c r="A601" s="19">
        <v>21</v>
      </c>
      <c r="B601" s="19">
        <v>6</v>
      </c>
      <c r="C601" s="19"/>
      <c r="D601" s="19"/>
      <c r="E601" s="8" t="s">
        <v>770</v>
      </c>
      <c r="F601" s="8" t="s">
        <v>830</v>
      </c>
      <c r="G601" s="8" t="s">
        <v>831</v>
      </c>
      <c r="H601" s="8" t="s">
        <v>24</v>
      </c>
      <c r="I601" s="8" t="s">
        <v>18</v>
      </c>
      <c r="J601" s="8" t="s">
        <v>25</v>
      </c>
      <c r="K601" s="39"/>
      <c r="L601" s="57" t="s">
        <v>25</v>
      </c>
      <c r="M601" s="58" t="s">
        <v>31</v>
      </c>
      <c r="N601" s="54"/>
      <c r="O601" s="35" t="str">
        <f>IF($N601="","A definir",VLOOKUP($I601&amp;$J601&amp;$N601,tb_aux!$N$2:$O$7,2,0))</f>
        <v>A definir</v>
      </c>
      <c r="Q601" s="12" t="s">
        <v>60</v>
      </c>
      <c r="R601" s="1" t="str">
        <f t="shared" si="9"/>
        <v/>
      </c>
      <c r="FF601" s="61"/>
    </row>
    <row r="602" spans="1:162" ht="33.75" x14ac:dyDescent="0.15">
      <c r="A602" s="19">
        <v>22</v>
      </c>
      <c r="B602" s="19">
        <v>1</v>
      </c>
      <c r="C602" s="19"/>
      <c r="D602" s="19"/>
      <c r="E602" s="21" t="s">
        <v>832</v>
      </c>
      <c r="F602" s="8" t="s">
        <v>833</v>
      </c>
      <c r="G602" s="8" t="s">
        <v>834</v>
      </c>
      <c r="H602" s="8" t="s">
        <v>24</v>
      </c>
      <c r="I602" s="8" t="s">
        <v>18</v>
      </c>
      <c r="J602" s="8" t="s">
        <v>25</v>
      </c>
      <c r="K602" s="39"/>
      <c r="L602" s="59" t="s">
        <v>25</v>
      </c>
      <c r="M602" s="60" t="s">
        <v>23</v>
      </c>
      <c r="N602" s="54"/>
      <c r="O602" s="35" t="str">
        <f>IF($N602="","A definir",VLOOKUP($I602&amp;$J602&amp;$N602,tb_aux!$N$2:$O$7,2,0))</f>
        <v>A definir</v>
      </c>
      <c r="Q602" s="12" t="s">
        <v>60</v>
      </c>
      <c r="R602" s="1" t="str">
        <f t="shared" si="9"/>
        <v/>
      </c>
      <c r="FF602" s="61"/>
    </row>
    <row r="603" spans="1:162" ht="56.25" x14ac:dyDescent="0.15">
      <c r="A603" s="19">
        <v>22</v>
      </c>
      <c r="B603" s="19">
        <v>2</v>
      </c>
      <c r="C603" s="19"/>
      <c r="D603" s="19"/>
      <c r="E603" s="21" t="s">
        <v>832</v>
      </c>
      <c r="F603" s="8" t="s">
        <v>833</v>
      </c>
      <c r="G603" s="21" t="s">
        <v>835</v>
      </c>
      <c r="H603" s="8" t="s">
        <v>24</v>
      </c>
      <c r="I603" s="8" t="s">
        <v>18</v>
      </c>
      <c r="J603" s="8" t="s">
        <v>25</v>
      </c>
      <c r="K603" s="39"/>
      <c r="L603" s="59" t="s">
        <v>25</v>
      </c>
      <c r="M603" s="60" t="s">
        <v>23</v>
      </c>
      <c r="N603" s="54"/>
      <c r="O603" s="35" t="str">
        <f>IF($N603="","A definir",VLOOKUP($I603&amp;$J603&amp;$N603,tb_aux!$N$2:$O$7,2,0))</f>
        <v>A definir</v>
      </c>
      <c r="Q603" s="12" t="s">
        <v>60</v>
      </c>
      <c r="R603" s="1" t="str">
        <f t="shared" si="9"/>
        <v/>
      </c>
      <c r="FF603" s="61"/>
    </row>
    <row r="604" spans="1:162" ht="45" x14ac:dyDescent="0.15">
      <c r="A604" s="19">
        <v>22</v>
      </c>
      <c r="B604" s="19">
        <v>3</v>
      </c>
      <c r="C604" s="19"/>
      <c r="D604" s="19"/>
      <c r="E604" s="21" t="s">
        <v>832</v>
      </c>
      <c r="F604" s="8" t="s">
        <v>833</v>
      </c>
      <c r="G604" s="21" t="s">
        <v>836</v>
      </c>
      <c r="H604" s="8" t="s">
        <v>24</v>
      </c>
      <c r="I604" s="8" t="s">
        <v>18</v>
      </c>
      <c r="J604" s="8" t="s">
        <v>27</v>
      </c>
      <c r="K604" s="39"/>
      <c r="L604" s="57" t="s">
        <v>25</v>
      </c>
      <c r="M604" s="58" t="s">
        <v>23</v>
      </c>
      <c r="N604" s="43" t="s">
        <v>28</v>
      </c>
      <c r="O604" s="35" t="str">
        <f>IF($N604="","A definir",VLOOKUP($I604&amp;$J604&amp;$N604,tb_aux!$N$2:$O$7,2,0))</f>
        <v>-</v>
      </c>
      <c r="Q604" s="12" t="s">
        <v>60</v>
      </c>
      <c r="R604" s="1" t="str">
        <f t="shared" si="9"/>
        <v/>
      </c>
      <c r="FF604" s="61"/>
    </row>
    <row r="605" spans="1:162" ht="33.75" x14ac:dyDescent="0.15">
      <c r="A605" s="19">
        <v>22</v>
      </c>
      <c r="B605" s="19">
        <v>4</v>
      </c>
      <c r="C605" s="19"/>
      <c r="D605" s="19"/>
      <c r="E605" s="21" t="s">
        <v>832</v>
      </c>
      <c r="F605" s="8" t="s">
        <v>833</v>
      </c>
      <c r="G605" s="21" t="s">
        <v>837</v>
      </c>
      <c r="H605" s="8" t="s">
        <v>24</v>
      </c>
      <c r="I605" s="8" t="s">
        <v>18</v>
      </c>
      <c r="J605" s="8" t="s">
        <v>25</v>
      </c>
      <c r="K605" s="39"/>
      <c r="L605" s="59" t="s">
        <v>25</v>
      </c>
      <c r="M605" s="60" t="s">
        <v>23</v>
      </c>
      <c r="N605" s="54"/>
      <c r="O605" s="35" t="str">
        <f>IF($N605="","A definir",VLOOKUP($I605&amp;$J605&amp;$N605,tb_aux!$N$2:$O$7,2,0))</f>
        <v>A definir</v>
      </c>
      <c r="Q605" s="12" t="s">
        <v>60</v>
      </c>
      <c r="R605" s="1" t="str">
        <f t="shared" si="9"/>
        <v/>
      </c>
      <c r="FF605" s="61"/>
    </row>
    <row r="606" spans="1:162" ht="45" x14ac:dyDescent="0.15">
      <c r="A606" s="19">
        <v>22</v>
      </c>
      <c r="B606" s="19">
        <v>5</v>
      </c>
      <c r="C606" s="19"/>
      <c r="D606" s="19"/>
      <c r="E606" s="21" t="s">
        <v>832</v>
      </c>
      <c r="F606" s="8" t="s">
        <v>833</v>
      </c>
      <c r="G606" s="21" t="s">
        <v>838</v>
      </c>
      <c r="H606" s="8" t="s">
        <v>24</v>
      </c>
      <c r="I606" s="8" t="s">
        <v>18</v>
      </c>
      <c r="J606" s="8" t="s">
        <v>27</v>
      </c>
      <c r="K606" s="39"/>
      <c r="L606" s="57" t="s">
        <v>25</v>
      </c>
      <c r="M606" s="58" t="s">
        <v>23</v>
      </c>
      <c r="N606" s="43" t="s">
        <v>28</v>
      </c>
      <c r="O606" s="35" t="str">
        <f>IF($N606="","A definir",VLOOKUP($I606&amp;$J606&amp;$N606,tb_aux!$N$2:$O$7,2,0))</f>
        <v>-</v>
      </c>
      <c r="Q606" s="12" t="s">
        <v>60</v>
      </c>
      <c r="R606" s="1" t="str">
        <f t="shared" si="9"/>
        <v/>
      </c>
      <c r="FF606" s="61"/>
    </row>
    <row r="607" spans="1:162" ht="45" x14ac:dyDescent="0.15">
      <c r="A607" s="19">
        <v>22</v>
      </c>
      <c r="B607" s="19">
        <v>6</v>
      </c>
      <c r="C607" s="19"/>
      <c r="D607" s="19"/>
      <c r="E607" s="21" t="s">
        <v>832</v>
      </c>
      <c r="F607" s="8" t="s">
        <v>833</v>
      </c>
      <c r="G607" s="21" t="s">
        <v>839</v>
      </c>
      <c r="H607" s="8" t="s">
        <v>24</v>
      </c>
      <c r="I607" s="8" t="s">
        <v>18</v>
      </c>
      <c r="J607" s="8" t="s">
        <v>27</v>
      </c>
      <c r="K607" s="39"/>
      <c r="L607" s="57" t="s">
        <v>25</v>
      </c>
      <c r="M607" s="58" t="s">
        <v>23</v>
      </c>
      <c r="N607" s="43" t="s">
        <v>28</v>
      </c>
      <c r="O607" s="35" t="str">
        <f>IF($N607="","A definir",VLOOKUP($I607&amp;$J607&amp;$N607,tb_aux!$N$2:$O$7,2,0))</f>
        <v>-</v>
      </c>
      <c r="Q607" s="12" t="s">
        <v>60</v>
      </c>
      <c r="R607" s="1" t="str">
        <f t="shared" si="9"/>
        <v/>
      </c>
      <c r="FF607" s="61"/>
    </row>
    <row r="608" spans="1:162" ht="56.25" x14ac:dyDescent="0.15">
      <c r="A608" s="19">
        <v>22</v>
      </c>
      <c r="B608" s="19">
        <v>7</v>
      </c>
      <c r="C608" s="19"/>
      <c r="D608" s="19"/>
      <c r="E608" s="21" t="s">
        <v>832</v>
      </c>
      <c r="F608" s="8" t="s">
        <v>840</v>
      </c>
      <c r="G608" s="8" t="s">
        <v>841</v>
      </c>
      <c r="H608" s="8" t="s">
        <v>24</v>
      </c>
      <c r="I608" s="8" t="s">
        <v>18</v>
      </c>
      <c r="J608" s="8" t="s">
        <v>25</v>
      </c>
      <c r="K608" s="39"/>
      <c r="L608" s="59" t="s">
        <v>25</v>
      </c>
      <c r="M608" s="60" t="s">
        <v>23</v>
      </c>
      <c r="N608" s="54"/>
      <c r="O608" s="35" t="str">
        <f>IF($N608="","A definir",VLOOKUP($I608&amp;$J608&amp;$N608,tb_aux!$N$2:$O$7,2,0))</f>
        <v>A definir</v>
      </c>
      <c r="Q608" s="12" t="s">
        <v>60</v>
      </c>
      <c r="R608" s="1" t="str">
        <f t="shared" si="9"/>
        <v/>
      </c>
      <c r="FF608" s="61"/>
    </row>
    <row r="609" spans="1:162" ht="33.75" x14ac:dyDescent="0.15">
      <c r="A609" s="19">
        <v>22</v>
      </c>
      <c r="B609" s="19">
        <v>8</v>
      </c>
      <c r="C609" s="19"/>
      <c r="D609" s="19"/>
      <c r="E609" s="21" t="s">
        <v>832</v>
      </c>
      <c r="F609" s="8" t="s">
        <v>840</v>
      </c>
      <c r="G609" s="8" t="s">
        <v>842</v>
      </c>
      <c r="H609" s="8" t="s">
        <v>24</v>
      </c>
      <c r="I609" s="8" t="s">
        <v>18</v>
      </c>
      <c r="J609" s="8" t="s">
        <v>25</v>
      </c>
      <c r="K609" s="39"/>
      <c r="L609" s="59" t="s">
        <v>25</v>
      </c>
      <c r="M609" s="60" t="s">
        <v>23</v>
      </c>
      <c r="N609" s="54"/>
      <c r="O609" s="35" t="str">
        <f>IF($N609="","A definir",VLOOKUP($I609&amp;$J609&amp;$N609,tb_aux!$N$2:$O$7,2,0))</f>
        <v>A definir</v>
      </c>
      <c r="Q609" s="12" t="s">
        <v>60</v>
      </c>
      <c r="R609" s="1" t="str">
        <f t="shared" si="9"/>
        <v/>
      </c>
      <c r="FF609" s="61"/>
    </row>
    <row r="610" spans="1:162" ht="33.75" x14ac:dyDescent="0.15">
      <c r="A610" s="19">
        <v>23</v>
      </c>
      <c r="B610" s="19">
        <v>1</v>
      </c>
      <c r="C610" s="19"/>
      <c r="D610" s="19"/>
      <c r="E610" s="8" t="s">
        <v>843</v>
      </c>
      <c r="F610" s="8" t="s">
        <v>431</v>
      </c>
      <c r="G610" s="8" t="s">
        <v>844</v>
      </c>
      <c r="H610" s="8" t="s">
        <v>24</v>
      </c>
      <c r="I610" s="8" t="s">
        <v>18</v>
      </c>
      <c r="J610" s="8" t="s">
        <v>25</v>
      </c>
      <c r="K610" s="39"/>
      <c r="L610" s="59" t="s">
        <v>25</v>
      </c>
      <c r="M610" s="60" t="s">
        <v>23</v>
      </c>
      <c r="N610" s="44" t="s">
        <v>113</v>
      </c>
      <c r="O610" s="36"/>
      <c r="Q610" s="12" t="s">
        <v>60</v>
      </c>
      <c r="R610" s="1" t="str">
        <f t="shared" si="9"/>
        <v>fórmula</v>
      </c>
      <c r="FF610" s="61"/>
    </row>
    <row r="611" spans="1:162" ht="67.5" x14ac:dyDescent="0.15">
      <c r="A611" s="19">
        <v>23</v>
      </c>
      <c r="B611" s="19">
        <v>1</v>
      </c>
      <c r="C611" s="19">
        <v>1</v>
      </c>
      <c r="D611" s="19"/>
      <c r="E611" s="8" t="s">
        <v>843</v>
      </c>
      <c r="F611" s="8" t="s">
        <v>431</v>
      </c>
      <c r="G611" s="20" t="s">
        <v>845</v>
      </c>
      <c r="H611" s="8" t="s">
        <v>24</v>
      </c>
      <c r="I611" s="8" t="s">
        <v>26</v>
      </c>
      <c r="J611" s="8" t="s">
        <v>25</v>
      </c>
      <c r="K611" s="39" t="s">
        <v>846</v>
      </c>
      <c r="L611" s="57" t="s">
        <v>25</v>
      </c>
      <c r="M611" s="58" t="s">
        <v>23</v>
      </c>
      <c r="N611" s="54"/>
      <c r="O611" s="35" t="str">
        <f>IF($N611="","A definir",VLOOKUP($I611&amp;$J611&amp;$N611,tb_aux!$N$2:$O$7,2,0))</f>
        <v>A definir</v>
      </c>
      <c r="Q611" s="12" t="s">
        <v>109</v>
      </c>
      <c r="R611" s="1" t="str">
        <f t="shared" si="9"/>
        <v/>
      </c>
      <c r="FF611" s="61"/>
    </row>
    <row r="612" spans="1:162" ht="56.25" x14ac:dyDescent="0.15">
      <c r="A612" s="19">
        <v>23</v>
      </c>
      <c r="B612" s="19">
        <v>1</v>
      </c>
      <c r="C612" s="19">
        <v>2</v>
      </c>
      <c r="D612" s="19"/>
      <c r="E612" s="8" t="s">
        <v>843</v>
      </c>
      <c r="F612" s="8" t="s">
        <v>431</v>
      </c>
      <c r="G612" s="20" t="s">
        <v>847</v>
      </c>
      <c r="H612" s="8" t="s">
        <v>24</v>
      </c>
      <c r="I612" s="8" t="s">
        <v>18</v>
      </c>
      <c r="J612" s="8" t="s">
        <v>25</v>
      </c>
      <c r="K612" s="39" t="s">
        <v>848</v>
      </c>
      <c r="L612" s="59" t="s">
        <v>25</v>
      </c>
      <c r="M612" s="60" t="s">
        <v>23</v>
      </c>
      <c r="N612" s="54"/>
      <c r="O612" s="35" t="str">
        <f>IF($N612="","A definir",VLOOKUP($I612&amp;$J612&amp;$N612,tb_aux!$N$2:$O$7,2,0))</f>
        <v>A definir</v>
      </c>
      <c r="Q612" s="12" t="s">
        <v>109</v>
      </c>
      <c r="R612" s="1" t="str">
        <f t="shared" si="9"/>
        <v/>
      </c>
      <c r="FF612" s="61"/>
    </row>
    <row r="613" spans="1:162" ht="45" x14ac:dyDescent="0.15">
      <c r="A613" s="19">
        <v>23</v>
      </c>
      <c r="B613" s="19">
        <v>1</v>
      </c>
      <c r="C613" s="19">
        <v>3</v>
      </c>
      <c r="D613" s="19"/>
      <c r="E613" s="8" t="s">
        <v>843</v>
      </c>
      <c r="F613" s="8" t="s">
        <v>431</v>
      </c>
      <c r="G613" s="20" t="s">
        <v>849</v>
      </c>
      <c r="H613" s="8" t="s">
        <v>24</v>
      </c>
      <c r="I613" s="8" t="s">
        <v>18</v>
      </c>
      <c r="J613" s="8" t="s">
        <v>25</v>
      </c>
      <c r="K613" s="39" t="s">
        <v>850</v>
      </c>
      <c r="L613" s="59" t="s">
        <v>25</v>
      </c>
      <c r="M613" s="60" t="s">
        <v>23</v>
      </c>
      <c r="N613" s="44" t="s">
        <v>113</v>
      </c>
      <c r="O613" s="36"/>
      <c r="Q613" s="12" t="s">
        <v>109</v>
      </c>
      <c r="R613" s="1" t="str">
        <f t="shared" si="9"/>
        <v/>
      </c>
      <c r="FF613" s="61"/>
    </row>
    <row r="614" spans="1:162" ht="123.75" x14ac:dyDescent="0.15">
      <c r="A614" s="19">
        <v>23</v>
      </c>
      <c r="B614" s="19">
        <v>1</v>
      </c>
      <c r="C614" s="19">
        <v>3</v>
      </c>
      <c r="D614" s="19">
        <v>1</v>
      </c>
      <c r="E614" s="8" t="s">
        <v>843</v>
      </c>
      <c r="F614" s="8" t="s">
        <v>431</v>
      </c>
      <c r="G614" s="20" t="s">
        <v>851</v>
      </c>
      <c r="H614" s="8" t="s">
        <v>24</v>
      </c>
      <c r="I614" s="8" t="s">
        <v>18</v>
      </c>
      <c r="J614" s="8" t="s">
        <v>25</v>
      </c>
      <c r="K614" s="41" t="s">
        <v>852</v>
      </c>
      <c r="L614" s="59" t="s">
        <v>25</v>
      </c>
      <c r="M614" s="60" t="s">
        <v>23</v>
      </c>
      <c r="N614" s="54"/>
      <c r="O614" s="35" t="str">
        <f>IF($N614="","A definir",VLOOKUP($I614&amp;$J614&amp;$N614,tb_aux!$N$2:$O$7,2,0))</f>
        <v>A definir</v>
      </c>
      <c r="Q614" s="12" t="s">
        <v>109</v>
      </c>
      <c r="R614" s="1" t="str">
        <f t="shared" si="9"/>
        <v/>
      </c>
      <c r="FF614" s="61"/>
    </row>
    <row r="615" spans="1:162" ht="33.75" x14ac:dyDescent="0.15">
      <c r="A615" s="19">
        <v>23</v>
      </c>
      <c r="B615" s="19">
        <v>1</v>
      </c>
      <c r="C615" s="19">
        <v>3</v>
      </c>
      <c r="D615" s="19">
        <v>2</v>
      </c>
      <c r="E615" s="8" t="s">
        <v>843</v>
      </c>
      <c r="F615" s="8" t="s">
        <v>431</v>
      </c>
      <c r="G615" s="20" t="s">
        <v>853</v>
      </c>
      <c r="H615" s="8" t="s">
        <v>24</v>
      </c>
      <c r="I615" s="8" t="s">
        <v>18</v>
      </c>
      <c r="J615" s="8" t="s">
        <v>25</v>
      </c>
      <c r="K615" s="39"/>
      <c r="L615" s="59" t="s">
        <v>25</v>
      </c>
      <c r="M615" s="60" t="s">
        <v>23</v>
      </c>
      <c r="N615" s="54"/>
      <c r="O615" s="35" t="str">
        <f>IF($N615="","A definir",VLOOKUP($I615&amp;$J615&amp;$N615,tb_aux!$N$2:$O$7,2,0))</f>
        <v>A definir</v>
      </c>
      <c r="Q615" s="12" t="s">
        <v>109</v>
      </c>
      <c r="R615" s="1" t="str">
        <f t="shared" si="9"/>
        <v/>
      </c>
      <c r="FF615" s="61"/>
    </row>
    <row r="616" spans="1:162" ht="33.75" x14ac:dyDescent="0.15">
      <c r="A616" s="19">
        <v>23</v>
      </c>
      <c r="B616" s="19">
        <v>1</v>
      </c>
      <c r="C616" s="19">
        <v>3</v>
      </c>
      <c r="D616" s="19">
        <v>3</v>
      </c>
      <c r="E616" s="8" t="s">
        <v>843</v>
      </c>
      <c r="F616" s="8" t="s">
        <v>431</v>
      </c>
      <c r="G616" s="20" t="s">
        <v>854</v>
      </c>
      <c r="H616" s="8" t="s">
        <v>24</v>
      </c>
      <c r="I616" s="8" t="s">
        <v>18</v>
      </c>
      <c r="J616" s="8" t="s">
        <v>25</v>
      </c>
      <c r="K616" s="39"/>
      <c r="L616" s="59" t="s">
        <v>25</v>
      </c>
      <c r="M616" s="60" t="s">
        <v>23</v>
      </c>
      <c r="N616" s="54"/>
      <c r="O616" s="35" t="str">
        <f>IF($N616="","A definir",VLOOKUP($I616&amp;$J616&amp;$N616,tb_aux!$N$2:$O$7,2,0))</f>
        <v>A definir</v>
      </c>
      <c r="Q616" s="12" t="s">
        <v>109</v>
      </c>
      <c r="R616" s="1" t="str">
        <f t="shared" si="9"/>
        <v/>
      </c>
      <c r="FF616" s="61"/>
    </row>
    <row r="617" spans="1:162" ht="101.25" x14ac:dyDescent="0.15">
      <c r="A617" s="19">
        <v>23</v>
      </c>
      <c r="B617" s="19">
        <v>1</v>
      </c>
      <c r="C617" s="19">
        <v>4</v>
      </c>
      <c r="D617" s="19"/>
      <c r="E617" s="8" t="s">
        <v>843</v>
      </c>
      <c r="F617" s="8" t="s">
        <v>431</v>
      </c>
      <c r="G617" s="20" t="s">
        <v>855</v>
      </c>
      <c r="H617" s="8" t="s">
        <v>24</v>
      </c>
      <c r="I617" s="8" t="s">
        <v>26</v>
      </c>
      <c r="J617" s="8" t="s">
        <v>25</v>
      </c>
      <c r="K617" s="39" t="s">
        <v>856</v>
      </c>
      <c r="L617" s="57" t="s">
        <v>25</v>
      </c>
      <c r="M617" s="58" t="s">
        <v>23</v>
      </c>
      <c r="N617" s="54"/>
      <c r="O617" s="35" t="str">
        <f>IF($N617="","A definir",VLOOKUP($I617&amp;$J617&amp;$N617,tb_aux!$N$2:$O$7,2,0))</f>
        <v>A definir</v>
      </c>
      <c r="Q617" s="12" t="s">
        <v>109</v>
      </c>
      <c r="R617" s="1" t="str">
        <f t="shared" si="9"/>
        <v/>
      </c>
      <c r="FF617" s="61"/>
    </row>
    <row r="618" spans="1:162" ht="33.75" x14ac:dyDescent="0.15">
      <c r="A618" s="19">
        <v>23</v>
      </c>
      <c r="B618" s="19">
        <v>1</v>
      </c>
      <c r="C618" s="19">
        <v>5</v>
      </c>
      <c r="D618" s="19"/>
      <c r="E618" s="8" t="s">
        <v>843</v>
      </c>
      <c r="F618" s="8" t="s">
        <v>431</v>
      </c>
      <c r="G618" s="20" t="s">
        <v>857</v>
      </c>
      <c r="H618" s="8" t="s">
        <v>32</v>
      </c>
      <c r="I618" s="8" t="s">
        <v>18</v>
      </c>
      <c r="J618" s="8" t="s">
        <v>27</v>
      </c>
      <c r="K618" s="39"/>
      <c r="L618" s="57" t="s">
        <v>25</v>
      </c>
      <c r="M618" s="58" t="s">
        <v>23</v>
      </c>
      <c r="N618" s="43" t="s">
        <v>28</v>
      </c>
      <c r="O618" s="35" t="str">
        <f>IF($N618="","A definir",VLOOKUP($I618&amp;$J618&amp;$N618,tb_aux!$N$2:$O$7,2,0))</f>
        <v>-</v>
      </c>
      <c r="Q618" s="12" t="s">
        <v>109</v>
      </c>
      <c r="R618" s="1" t="str">
        <f t="shared" si="9"/>
        <v/>
      </c>
      <c r="FF618" s="61"/>
    </row>
    <row r="619" spans="1:162" ht="45" x14ac:dyDescent="0.15">
      <c r="A619" s="19">
        <v>23</v>
      </c>
      <c r="B619" s="19">
        <v>1</v>
      </c>
      <c r="C619" s="19">
        <v>6</v>
      </c>
      <c r="D619" s="19"/>
      <c r="E619" s="8" t="s">
        <v>843</v>
      </c>
      <c r="F619" s="8" t="s">
        <v>431</v>
      </c>
      <c r="G619" s="20" t="s">
        <v>858</v>
      </c>
      <c r="H619" s="8" t="s">
        <v>32</v>
      </c>
      <c r="I619" s="8" t="s">
        <v>18</v>
      </c>
      <c r="J619" s="8" t="s">
        <v>27</v>
      </c>
      <c r="K619" s="39"/>
      <c r="L619" s="57" t="s">
        <v>25</v>
      </c>
      <c r="M619" s="58" t="s">
        <v>31</v>
      </c>
      <c r="N619" s="43" t="s">
        <v>28</v>
      </c>
      <c r="O619" s="35" t="str">
        <f>IF($N619="","A definir",VLOOKUP($I619&amp;$J619&amp;$N619,tb_aux!$N$2:$O$7,2,0))</f>
        <v>-</v>
      </c>
      <c r="Q619" s="12" t="s">
        <v>109</v>
      </c>
      <c r="R619" s="1" t="str">
        <f t="shared" si="9"/>
        <v/>
      </c>
      <c r="FF619" s="61"/>
    </row>
    <row r="620" spans="1:162" ht="33.75" x14ac:dyDescent="0.15">
      <c r="A620" s="19">
        <v>23</v>
      </c>
      <c r="B620" s="19">
        <v>1</v>
      </c>
      <c r="C620" s="19">
        <v>6</v>
      </c>
      <c r="D620" s="19">
        <v>1</v>
      </c>
      <c r="E620" s="8" t="s">
        <v>843</v>
      </c>
      <c r="F620" s="8" t="s">
        <v>431</v>
      </c>
      <c r="G620" s="20" t="s">
        <v>859</v>
      </c>
      <c r="H620" s="8" t="s">
        <v>32</v>
      </c>
      <c r="I620" s="8" t="s">
        <v>18</v>
      </c>
      <c r="J620" s="8" t="s">
        <v>27</v>
      </c>
      <c r="K620" s="39"/>
      <c r="L620" s="57" t="s">
        <v>25</v>
      </c>
      <c r="M620" s="58" t="s">
        <v>31</v>
      </c>
      <c r="N620" s="43" t="s">
        <v>28</v>
      </c>
      <c r="O620" s="35" t="str">
        <f>IF($N620="","A definir",VLOOKUP($I620&amp;$J620&amp;$N620,tb_aux!$N$2:$O$7,2,0))</f>
        <v>-</v>
      </c>
      <c r="Q620" s="12" t="s">
        <v>109</v>
      </c>
      <c r="R620" s="1" t="str">
        <f t="shared" si="9"/>
        <v/>
      </c>
      <c r="FF620" s="61"/>
    </row>
    <row r="621" spans="1:162" ht="67.5" x14ac:dyDescent="0.15">
      <c r="A621" s="19">
        <v>23</v>
      </c>
      <c r="B621" s="19">
        <v>1</v>
      </c>
      <c r="C621" s="19">
        <v>6</v>
      </c>
      <c r="D621" s="19">
        <v>2</v>
      </c>
      <c r="E621" s="8" t="s">
        <v>843</v>
      </c>
      <c r="F621" s="8" t="s">
        <v>431</v>
      </c>
      <c r="G621" s="20" t="s">
        <v>860</v>
      </c>
      <c r="H621" s="8" t="s">
        <v>32</v>
      </c>
      <c r="I621" s="8" t="s">
        <v>18</v>
      </c>
      <c r="J621" s="8" t="s">
        <v>27</v>
      </c>
      <c r="K621" s="39"/>
      <c r="L621" s="57" t="s">
        <v>25</v>
      </c>
      <c r="M621" s="58" t="s">
        <v>31</v>
      </c>
      <c r="N621" s="43" t="s">
        <v>28</v>
      </c>
      <c r="O621" s="35" t="str">
        <f>IF($N621="","A definir",VLOOKUP($I621&amp;$J621&amp;$N621,tb_aux!$N$2:$O$7,2,0))</f>
        <v>-</v>
      </c>
      <c r="Q621" s="12" t="s">
        <v>109</v>
      </c>
      <c r="R621" s="1" t="str">
        <f t="shared" si="9"/>
        <v/>
      </c>
      <c r="FF621" s="61"/>
    </row>
    <row r="622" spans="1:162" ht="45" x14ac:dyDescent="0.15">
      <c r="A622" s="19">
        <v>23</v>
      </c>
      <c r="B622" s="19">
        <v>1</v>
      </c>
      <c r="C622" s="19">
        <v>7</v>
      </c>
      <c r="D622" s="19"/>
      <c r="E622" s="8" t="s">
        <v>843</v>
      </c>
      <c r="F622" s="8" t="s">
        <v>431</v>
      </c>
      <c r="G622" s="20" t="s">
        <v>861</v>
      </c>
      <c r="H622" s="8" t="s">
        <v>32</v>
      </c>
      <c r="I622" s="8" t="s">
        <v>18</v>
      </c>
      <c r="J622" s="8" t="s">
        <v>27</v>
      </c>
      <c r="K622" s="39"/>
      <c r="L622" s="57" t="s">
        <v>25</v>
      </c>
      <c r="M622" s="58" t="s">
        <v>31</v>
      </c>
      <c r="N622" s="43" t="s">
        <v>28</v>
      </c>
      <c r="O622" s="35" t="str">
        <f>IF($N622="","A definir",VLOOKUP($I622&amp;$J622&amp;$N622,tb_aux!$N$2:$O$7,2,0))</f>
        <v>-</v>
      </c>
      <c r="Q622" s="12" t="s">
        <v>109</v>
      </c>
      <c r="R622" s="1" t="str">
        <f t="shared" si="9"/>
        <v/>
      </c>
      <c r="FF622" s="61"/>
    </row>
    <row r="623" spans="1:162" ht="33.75" x14ac:dyDescent="0.15">
      <c r="A623" s="19">
        <v>23</v>
      </c>
      <c r="B623" s="19">
        <v>2</v>
      </c>
      <c r="C623" s="19"/>
      <c r="D623" s="19"/>
      <c r="E623" s="8" t="s">
        <v>843</v>
      </c>
      <c r="F623" s="8" t="s">
        <v>431</v>
      </c>
      <c r="G623" s="8" t="s">
        <v>862</v>
      </c>
      <c r="H623" s="8" t="s">
        <v>32</v>
      </c>
      <c r="I623" s="8" t="s">
        <v>18</v>
      </c>
      <c r="J623" s="8" t="s">
        <v>27</v>
      </c>
      <c r="K623" s="39"/>
      <c r="L623" s="57" t="s">
        <v>25</v>
      </c>
      <c r="M623" s="58" t="s">
        <v>31</v>
      </c>
      <c r="N623" s="43" t="s">
        <v>28</v>
      </c>
      <c r="O623" s="35" t="str">
        <f>IF($N623="","A definir",VLOOKUP($I623&amp;$J623&amp;$N623,tb_aux!$N$2:$O$7,2,0))</f>
        <v>-</v>
      </c>
      <c r="Q623" s="12" t="s">
        <v>60</v>
      </c>
      <c r="R623" s="1" t="str">
        <f t="shared" si="9"/>
        <v/>
      </c>
      <c r="FF623" s="61"/>
    </row>
    <row r="624" spans="1:162" ht="33.75" x14ac:dyDescent="0.15">
      <c r="A624" s="19">
        <v>24</v>
      </c>
      <c r="B624" s="19">
        <v>1</v>
      </c>
      <c r="C624" s="19"/>
      <c r="D624" s="19"/>
      <c r="E624" s="8" t="s">
        <v>863</v>
      </c>
      <c r="F624" s="8" t="s">
        <v>864</v>
      </c>
      <c r="G624" s="8" t="s">
        <v>865</v>
      </c>
      <c r="H624" s="8" t="s">
        <v>24</v>
      </c>
      <c r="I624" s="8" t="s">
        <v>26</v>
      </c>
      <c r="J624" s="8" t="s">
        <v>25</v>
      </c>
      <c r="K624" s="39"/>
      <c r="L624" s="57" t="s">
        <v>25</v>
      </c>
      <c r="M624" s="58" t="s">
        <v>23</v>
      </c>
      <c r="N624" s="54"/>
      <c r="O624" s="35" t="str">
        <f>IF($N624="","A definir",VLOOKUP($I624&amp;$J624&amp;$N624,tb_aux!$N$2:$O$7,2,0))</f>
        <v>A definir</v>
      </c>
      <c r="Q624" s="12" t="s">
        <v>60</v>
      </c>
      <c r="R624" s="1" t="str">
        <f t="shared" si="9"/>
        <v/>
      </c>
      <c r="FF624" s="61"/>
    </row>
    <row r="625" spans="1:162" ht="56.25" x14ac:dyDescent="0.15">
      <c r="A625" s="19">
        <v>24</v>
      </c>
      <c r="B625" s="19">
        <v>2</v>
      </c>
      <c r="C625" s="19"/>
      <c r="D625" s="19"/>
      <c r="E625" s="8" t="s">
        <v>863</v>
      </c>
      <c r="F625" s="8" t="s">
        <v>864</v>
      </c>
      <c r="G625" s="20" t="s">
        <v>866</v>
      </c>
      <c r="H625" s="8" t="s">
        <v>24</v>
      </c>
      <c r="I625" s="8" t="s">
        <v>26</v>
      </c>
      <c r="J625" s="8" t="s">
        <v>25</v>
      </c>
      <c r="K625" s="39" t="s">
        <v>867</v>
      </c>
      <c r="L625" s="57" t="s">
        <v>25</v>
      </c>
      <c r="M625" s="58" t="s">
        <v>23</v>
      </c>
      <c r="N625" s="54"/>
      <c r="O625" s="35" t="str">
        <f>IF($N625="","A definir",VLOOKUP($I625&amp;$J625&amp;$N625,tb_aux!$N$2:$O$7,2,0))</f>
        <v>A definir</v>
      </c>
      <c r="Q625" s="12" t="s">
        <v>60</v>
      </c>
      <c r="R625" s="1" t="str">
        <f t="shared" si="9"/>
        <v/>
      </c>
      <c r="FF625" s="61"/>
    </row>
    <row r="626" spans="1:162" ht="45" x14ac:dyDescent="0.15">
      <c r="A626" s="19">
        <v>24</v>
      </c>
      <c r="B626" s="19">
        <v>3</v>
      </c>
      <c r="C626" s="19"/>
      <c r="D626" s="19"/>
      <c r="E626" s="8" t="s">
        <v>863</v>
      </c>
      <c r="F626" s="8" t="s">
        <v>864</v>
      </c>
      <c r="G626" s="20" t="s">
        <v>868</v>
      </c>
      <c r="H626" s="8" t="s">
        <v>24</v>
      </c>
      <c r="I626" s="8" t="s">
        <v>18</v>
      </c>
      <c r="J626" s="8" t="s">
        <v>27</v>
      </c>
      <c r="K626" s="39"/>
      <c r="L626" s="57" t="s">
        <v>25</v>
      </c>
      <c r="M626" s="58" t="s">
        <v>23</v>
      </c>
      <c r="N626" s="43" t="s">
        <v>28</v>
      </c>
      <c r="O626" s="35" t="str">
        <f>IF($N626="","A definir",VLOOKUP($I626&amp;$J626&amp;$N626,tb_aux!$N$2:$O$7,2,0))</f>
        <v>-</v>
      </c>
      <c r="Q626" s="12" t="s">
        <v>60</v>
      </c>
      <c r="R626" s="1" t="str">
        <f t="shared" si="9"/>
        <v/>
      </c>
      <c r="FF626" s="61"/>
    </row>
    <row r="627" spans="1:162" ht="33.75" x14ac:dyDescent="0.15">
      <c r="A627" s="19">
        <v>24</v>
      </c>
      <c r="B627" s="19">
        <v>4</v>
      </c>
      <c r="C627" s="19"/>
      <c r="D627" s="19"/>
      <c r="E627" s="8" t="s">
        <v>863</v>
      </c>
      <c r="F627" s="8" t="s">
        <v>869</v>
      </c>
      <c r="G627" s="8" t="s">
        <v>870</v>
      </c>
      <c r="H627" s="8" t="s">
        <v>24</v>
      </c>
      <c r="I627" s="8" t="s">
        <v>18</v>
      </c>
      <c r="J627" s="8" t="s">
        <v>27</v>
      </c>
      <c r="K627" s="39"/>
      <c r="L627" s="57" t="s">
        <v>25</v>
      </c>
      <c r="M627" s="58" t="s">
        <v>23</v>
      </c>
      <c r="N627" s="43" t="s">
        <v>28</v>
      </c>
      <c r="O627" s="35" t="str">
        <f>IF($N627="","A definir",VLOOKUP($I627&amp;$J627&amp;$N627,tb_aux!$N$2:$O$7,2,0))</f>
        <v>-</v>
      </c>
      <c r="Q627" s="12" t="s">
        <v>60</v>
      </c>
      <c r="R627" s="1" t="str">
        <f t="shared" si="9"/>
        <v/>
      </c>
      <c r="FF627" s="61"/>
    </row>
    <row r="628" spans="1:162" ht="56.25" x14ac:dyDescent="0.15">
      <c r="A628" s="19">
        <v>24</v>
      </c>
      <c r="B628" s="19">
        <v>5</v>
      </c>
      <c r="C628" s="19"/>
      <c r="D628" s="19"/>
      <c r="E628" s="8" t="s">
        <v>863</v>
      </c>
      <c r="F628" s="8" t="s">
        <v>710</v>
      </c>
      <c r="G628" s="8" t="s">
        <v>871</v>
      </c>
      <c r="H628" s="8" t="s">
        <v>24</v>
      </c>
      <c r="I628" s="8" t="s">
        <v>26</v>
      </c>
      <c r="J628" s="8" t="s">
        <v>25</v>
      </c>
      <c r="K628" s="39" t="s">
        <v>872</v>
      </c>
      <c r="L628" s="57" t="s">
        <v>25</v>
      </c>
      <c r="M628" s="57" t="s">
        <v>23</v>
      </c>
      <c r="N628" s="54"/>
      <c r="O628" s="35" t="str">
        <f>IF($N628="","A definir",VLOOKUP($I628&amp;$J628&amp;$N628,tb_aux!$N$2:$O$7,2,0))</f>
        <v>A definir</v>
      </c>
      <c r="Q628" s="12" t="s">
        <v>60</v>
      </c>
      <c r="R628" s="1" t="str">
        <f t="shared" si="9"/>
        <v/>
      </c>
      <c r="FF628" s="61"/>
    </row>
    <row r="629" spans="1:162" ht="56.25" x14ac:dyDescent="0.15">
      <c r="A629" s="19">
        <v>24</v>
      </c>
      <c r="B629" s="19">
        <v>6</v>
      </c>
      <c r="C629" s="19"/>
      <c r="D629" s="19"/>
      <c r="E629" s="8" t="s">
        <v>863</v>
      </c>
      <c r="F629" s="8" t="s">
        <v>710</v>
      </c>
      <c r="G629" s="20" t="s">
        <v>873</v>
      </c>
      <c r="H629" s="8" t="s">
        <v>24</v>
      </c>
      <c r="I629" s="8" t="s">
        <v>26</v>
      </c>
      <c r="J629" s="8" t="s">
        <v>25</v>
      </c>
      <c r="K629" s="39" t="s">
        <v>874</v>
      </c>
      <c r="L629" s="57" t="s">
        <v>25</v>
      </c>
      <c r="M629" s="58" t="s">
        <v>23</v>
      </c>
      <c r="N629" s="54"/>
      <c r="O629" s="35" t="str">
        <f>IF($N629="","A definir",VLOOKUP($I629&amp;$J629&amp;$N629,tb_aux!$N$2:$O$7,2,0))</f>
        <v>A definir</v>
      </c>
      <c r="Q629" s="12" t="s">
        <v>60</v>
      </c>
      <c r="R629" s="1" t="str">
        <f t="shared" si="9"/>
        <v/>
      </c>
      <c r="FF629" s="61"/>
    </row>
    <row r="630" spans="1:162" ht="33.75" x14ac:dyDescent="0.15">
      <c r="A630" s="19">
        <v>25</v>
      </c>
      <c r="B630" s="19">
        <v>1</v>
      </c>
      <c r="C630" s="19"/>
      <c r="D630" s="19"/>
      <c r="E630" s="8" t="s">
        <v>875</v>
      </c>
      <c r="F630" s="8" t="s">
        <v>876</v>
      </c>
      <c r="G630" s="8" t="s">
        <v>877</v>
      </c>
      <c r="H630" s="8" t="s">
        <v>24</v>
      </c>
      <c r="I630" s="8" t="s">
        <v>26</v>
      </c>
      <c r="J630" s="8" t="s">
        <v>25</v>
      </c>
      <c r="K630" s="39" t="s">
        <v>878</v>
      </c>
      <c r="L630" s="57" t="s">
        <v>25</v>
      </c>
      <c r="M630" s="58" t="s">
        <v>23</v>
      </c>
      <c r="N630" s="54"/>
      <c r="O630" s="35" t="str">
        <f>IF($N630="","A definir",VLOOKUP($I630&amp;$J630&amp;$N630,tb_aux!$N$2:$O$7,2,0))</f>
        <v>A definir</v>
      </c>
      <c r="Q630" s="12" t="s">
        <v>60</v>
      </c>
      <c r="R630" s="1" t="str">
        <f t="shared" si="9"/>
        <v/>
      </c>
      <c r="FF630" s="61"/>
    </row>
    <row r="631" spans="1:162" ht="22.5" x14ac:dyDescent="0.15">
      <c r="A631" s="19">
        <v>25</v>
      </c>
      <c r="B631" s="19">
        <v>2</v>
      </c>
      <c r="C631" s="19"/>
      <c r="D631" s="19"/>
      <c r="E631" s="8" t="s">
        <v>875</v>
      </c>
      <c r="F631" s="8" t="s">
        <v>879</v>
      </c>
      <c r="G631" s="20" t="s">
        <v>880</v>
      </c>
      <c r="H631" s="8" t="s">
        <v>24</v>
      </c>
      <c r="I631" s="8" t="s">
        <v>18</v>
      </c>
      <c r="J631" s="8" t="s">
        <v>27</v>
      </c>
      <c r="K631" s="39"/>
      <c r="L631" s="57" t="s">
        <v>25</v>
      </c>
      <c r="M631" s="58" t="s">
        <v>23</v>
      </c>
      <c r="N631" s="43" t="s">
        <v>28</v>
      </c>
      <c r="O631" s="35" t="str">
        <f>IF($N631="","A definir",VLOOKUP($I631&amp;$J631&amp;$N631,tb_aux!$N$2:$O$7,2,0))</f>
        <v>-</v>
      </c>
      <c r="Q631" s="12" t="s">
        <v>60</v>
      </c>
      <c r="R631" s="1" t="str">
        <f t="shared" si="9"/>
        <v/>
      </c>
      <c r="FF631" s="61"/>
    </row>
    <row r="632" spans="1:162" ht="22.5" x14ac:dyDescent="0.15">
      <c r="A632" s="19">
        <v>25</v>
      </c>
      <c r="B632" s="19">
        <v>3</v>
      </c>
      <c r="C632" s="19"/>
      <c r="D632" s="19"/>
      <c r="E632" s="8" t="s">
        <v>875</v>
      </c>
      <c r="F632" s="8" t="s">
        <v>881</v>
      </c>
      <c r="G632" s="20" t="s">
        <v>882</v>
      </c>
      <c r="H632" s="8" t="s">
        <v>24</v>
      </c>
      <c r="I632" s="8" t="s">
        <v>18</v>
      </c>
      <c r="J632" s="8" t="s">
        <v>27</v>
      </c>
      <c r="K632" s="39"/>
      <c r="L632" s="57" t="s">
        <v>25</v>
      </c>
      <c r="M632" s="58" t="s">
        <v>23</v>
      </c>
      <c r="N632" s="43" t="s">
        <v>28</v>
      </c>
      <c r="O632" s="35" t="str">
        <f>IF($N632="","A definir",VLOOKUP($I632&amp;$J632&amp;$N632,tb_aux!$N$2:$O$7,2,0))</f>
        <v>-</v>
      </c>
      <c r="Q632" s="12" t="s">
        <v>60</v>
      </c>
      <c r="R632" s="1" t="str">
        <f t="shared" si="9"/>
        <v/>
      </c>
      <c r="FF632" s="61"/>
    </row>
    <row r="633" spans="1:162" ht="22.5" x14ac:dyDescent="0.15">
      <c r="A633" s="19">
        <v>25</v>
      </c>
      <c r="B633" s="19">
        <v>4</v>
      </c>
      <c r="C633" s="19"/>
      <c r="D633" s="19"/>
      <c r="E633" s="8" t="s">
        <v>875</v>
      </c>
      <c r="F633" s="8" t="s">
        <v>883</v>
      </c>
      <c r="G633" s="8" t="s">
        <v>884</v>
      </c>
      <c r="H633" s="8" t="s">
        <v>24</v>
      </c>
      <c r="I633" s="8" t="s">
        <v>26</v>
      </c>
      <c r="J633" s="8" t="s">
        <v>25</v>
      </c>
      <c r="K633" s="39" t="s">
        <v>878</v>
      </c>
      <c r="L633" s="57" t="s">
        <v>25</v>
      </c>
      <c r="M633" s="58" t="s">
        <v>23</v>
      </c>
      <c r="N633" s="44" t="s">
        <v>113</v>
      </c>
      <c r="O633" s="36"/>
      <c r="Q633" s="12" t="s">
        <v>60</v>
      </c>
      <c r="R633" s="1" t="str">
        <f t="shared" si="9"/>
        <v>fórmula</v>
      </c>
      <c r="FF633" s="61"/>
    </row>
    <row r="634" spans="1:162" ht="45" x14ac:dyDescent="0.15">
      <c r="A634" s="19">
        <v>25</v>
      </c>
      <c r="B634" s="19">
        <v>4</v>
      </c>
      <c r="C634" s="19">
        <v>1</v>
      </c>
      <c r="D634" s="19"/>
      <c r="E634" s="8" t="s">
        <v>875</v>
      </c>
      <c r="F634" s="8" t="s">
        <v>883</v>
      </c>
      <c r="G634" s="20" t="s">
        <v>885</v>
      </c>
      <c r="H634" s="8" t="s">
        <v>24</v>
      </c>
      <c r="I634" s="8" t="s">
        <v>26</v>
      </c>
      <c r="J634" s="8" t="s">
        <v>25</v>
      </c>
      <c r="K634" s="39" t="s">
        <v>878</v>
      </c>
      <c r="L634" s="57" t="s">
        <v>25</v>
      </c>
      <c r="M634" s="58" t="s">
        <v>23</v>
      </c>
      <c r="N634" s="54"/>
      <c r="O634" s="35" t="str">
        <f>IF($N634="","A definir",VLOOKUP($I634&amp;$J634&amp;$N634,tb_aux!$N$2:$O$7,2,0))</f>
        <v>A definir</v>
      </c>
      <c r="Q634" s="12" t="s">
        <v>109</v>
      </c>
      <c r="R634" s="1" t="str">
        <f t="shared" si="9"/>
        <v/>
      </c>
      <c r="FF634" s="61"/>
    </row>
    <row r="635" spans="1:162" ht="45" x14ac:dyDescent="0.15">
      <c r="A635" s="19">
        <v>25</v>
      </c>
      <c r="B635" s="19">
        <v>4</v>
      </c>
      <c r="C635" s="19">
        <v>2</v>
      </c>
      <c r="D635" s="19"/>
      <c r="E635" s="8" t="s">
        <v>875</v>
      </c>
      <c r="F635" s="8" t="s">
        <v>883</v>
      </c>
      <c r="G635" s="20" t="s">
        <v>886</v>
      </c>
      <c r="H635" s="8" t="s">
        <v>24</v>
      </c>
      <c r="I635" s="8" t="s">
        <v>26</v>
      </c>
      <c r="J635" s="8" t="s">
        <v>25</v>
      </c>
      <c r="K635" s="39" t="s">
        <v>878</v>
      </c>
      <c r="L635" s="57" t="s">
        <v>25</v>
      </c>
      <c r="M635" s="58" t="s">
        <v>23</v>
      </c>
      <c r="N635" s="54"/>
      <c r="O635" s="35" t="str">
        <f>IF($N635="","A definir",VLOOKUP($I635&amp;$J635&amp;$N635,tb_aux!$N$2:$O$7,2,0))</f>
        <v>A definir</v>
      </c>
      <c r="Q635" s="12" t="s">
        <v>109</v>
      </c>
      <c r="R635" s="1" t="str">
        <f t="shared" si="9"/>
        <v/>
      </c>
      <c r="FF635" s="61"/>
    </row>
    <row r="636" spans="1:162" ht="45" x14ac:dyDescent="0.15">
      <c r="A636" s="19">
        <v>25</v>
      </c>
      <c r="B636" s="19">
        <v>4</v>
      </c>
      <c r="C636" s="19">
        <v>3</v>
      </c>
      <c r="D636" s="19"/>
      <c r="E636" s="8" t="s">
        <v>875</v>
      </c>
      <c r="F636" s="8" t="s">
        <v>883</v>
      </c>
      <c r="G636" s="20" t="s">
        <v>887</v>
      </c>
      <c r="H636" s="8" t="s">
        <v>24</v>
      </c>
      <c r="I636" s="8" t="s">
        <v>26</v>
      </c>
      <c r="J636" s="8" t="s">
        <v>25</v>
      </c>
      <c r="K636" s="39" t="s">
        <v>878</v>
      </c>
      <c r="L636" s="57" t="s">
        <v>25</v>
      </c>
      <c r="M636" s="58" t="s">
        <v>23</v>
      </c>
      <c r="N636" s="54"/>
      <c r="O636" s="35" t="str">
        <f>IF($N636="","A definir",VLOOKUP($I636&amp;$J636&amp;$N636,tb_aux!$N$2:$O$7,2,0))</f>
        <v>A definir</v>
      </c>
      <c r="Q636" s="12" t="s">
        <v>109</v>
      </c>
      <c r="R636" s="1" t="str">
        <f t="shared" si="9"/>
        <v/>
      </c>
      <c r="FF636" s="61"/>
    </row>
    <row r="637" spans="1:162" x14ac:dyDescent="0.15"/>
  </sheetData>
  <sheetProtection algorithmName="SHA-512" hashValue="RfI/nbSOSAO97Svn/M3MVuaCjvfeq9bjOs+p020/qWskCnRbsrHB5wkmUOks0O0iD3FiSRK04dXKvv30dKX+9A==" saltValue="ZdZjhK2XRlUrrMxLhYweBw==" spinCount="100000" sheet="1" objects="1" scenarios="1" autoFilter="0"/>
  <autoFilter ref="A5:O636" xr:uid="{6743F2EC-EEBD-4120-B5C6-AD22A54ECCF9}"/>
  <mergeCells count="4">
    <mergeCell ref="A3:D3"/>
    <mergeCell ref="I4:K4"/>
    <mergeCell ref="L4:M4"/>
    <mergeCell ref="E3:O3"/>
  </mergeCells>
  <conditionalFormatting sqref="C6:D636">
    <cfRule type="cellIs" dxfId="6" priority="453" operator="equal">
      <formula>""</formula>
    </cfRule>
  </conditionalFormatting>
  <conditionalFormatting sqref="L6:M636">
    <cfRule type="cellIs" dxfId="5" priority="2" operator="equal">
      <formula>$FD$2</formula>
    </cfRule>
  </conditionalFormatting>
  <conditionalFormatting sqref="N5:N636">
    <cfRule type="expression" dxfId="4" priority="454">
      <formula>$J5="Não"</formula>
    </cfRule>
  </conditionalFormatting>
  <conditionalFormatting sqref="N7:N636">
    <cfRule type="cellIs" dxfId="3" priority="1" operator="equal">
      <formula>$FD$2</formula>
    </cfRule>
  </conditionalFormatting>
  <conditionalFormatting sqref="O1:O2 O4:O1048576">
    <cfRule type="containsText" dxfId="2" priority="5" operator="containsText" text="A definir">
      <formula>NOT(ISERROR(SEARCH("A definir",O1)))</formula>
    </cfRule>
  </conditionalFormatting>
  <conditionalFormatting sqref="O6:O636">
    <cfRule type="cellIs" dxfId="1" priority="448" operator="equal">
      <formula>"Eliminado"</formula>
    </cfRule>
  </conditionalFormatting>
  <dataValidations count="2">
    <dataValidation type="list" allowBlank="1" showInputMessage="1" showErrorMessage="1" sqref="I5:J5" xr:uid="{05142FFE-4943-4446-82B8-C8BC1FB7FFF5}">
      <formula1>"Core, Customizável, N/A"</formula1>
    </dataValidation>
    <dataValidation type="list" allowBlank="1" showInputMessage="1" showErrorMessage="1" sqref="H5" xr:uid="{007D1EDD-B7CA-48A9-81F3-3A1FF5438323}">
      <formula1>"Obrigatório, Desejável, Excluir"</formula1>
    </dataValidation>
  </dataValidations>
  <pageMargins left="0.7" right="0.7" top="0.75" bottom="0.75" header="0.3" footer="0.3"/>
  <pageSetup paperSize="9" scale="62"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F5E1F1BE-9D09-4CD8-9C9E-BED92EA1AD5A}">
          <x14:formula1>
            <xm:f>tb_aux!$E$2:$E$3</xm:f>
          </x14:formula1>
          <xm:sqref>H6:H636</xm:sqref>
        </x14:dataValidation>
        <x14:dataValidation type="list" allowBlank="1" showInputMessage="1" showErrorMessage="1" xr:uid="{3D260468-3333-46F1-8571-298577019359}">
          <x14:formula1>
            <xm:f>tb_aux!$I$2:$I$4</xm:f>
          </x14:formula1>
          <xm:sqref>N10:N11 N420:N423 N461:N463 N27:N28 N608:N609 N605 N614:N617 N624:N625 N221:N223 N628:N630 N457:N459 N123:N128 N141 N143:N145 N134:N139 N154 N176:N189 N160:N169 N197:N199 N62:N82 N218:N219 N207:N216 N269 N272:N274 N277:N280 N315:N320 N324:N331 N370:N372 N429 N446 N434:N443 N467 N95:N103 N378:N380 N115:N119 N203:N205 N519 N246:N266 N307:N312 N477:N478 N364:N368 N157:N158 N473:N475 N449:N453 N484:N489 N495:N499 N501:N502 N480 N507 N514 N526 N528 N511 N534 N581 N584 N587:N590 N601:N603 N25 N577:N579 N38:N40 N84:N93 N42 N44:N46 N106:N113 N130:N132 N147 N191:N195 N201 N225 N227:N239 N241:N244 N282 N335:N343 N294:N304 N359:N362 N398:N411 N413:N415 N417:N418 N431:N432 N504:N505 N543:N544 N546:N558 N560:N575 N634:N636 N14:N23 N284:N288 N290:N292 N345:N357 N392:N396 N389:N390 N386:N387 N382:N384 N49:N55 N57:N60 N149 N151:N152 N455 N611:N612 N7:N8</xm:sqref>
        </x14:dataValidation>
        <x14:dataValidation type="custom" allowBlank="1" showInputMessage="1" showErrorMessage="1" xr:uid="{0B0F18C0-4309-4CA2-B8C2-679A9B2CF2D8}">
          <x14:formula1>
            <xm:f>IF($J6="Não","Não avaliado",tb_aux!$I$2:$I$4)</xm:f>
          </x14:formula1>
          <xm:sqref>N6 N9</xm:sqref>
        </x14:dataValidation>
        <x14:dataValidation type="list" allowBlank="1" showInputMessage="1" showErrorMessage="1" xr:uid="{AE8B0BE7-949B-45DB-9B62-E7882E576A9E}">
          <x14:formula1>
            <xm:f>tb_aux!$A$2:$A$4</xm:f>
          </x14:formula1>
          <xm:sqref>I6:I636</xm:sqref>
        </x14:dataValidation>
        <x14:dataValidation type="list" allowBlank="1" showInputMessage="1" showErrorMessage="1" xr:uid="{D53B9CC6-E2C1-40DF-B1AC-904D9091716B}">
          <x14:formula1>
            <xm:f>tb_aux!$G$2:$G$3</xm:f>
          </x14:formula1>
          <xm:sqref>J6:J636 L617:L636 L220 L224:L225 L171:L217 L275 L280:L285 L299:L301 L311:L326 L333:L367 L369 L160:L169 L426 L446:L447 L454:L456 L431:L444 L458:L459 L559:L578 L580 L582:L583 L585:L586 L591:L601 L604 L606:L607 L611 L6:L154 L156:L158 L372:L423 L428:L429 L467:L469 L471:L551</xm:sqref>
        </x14:dataValidation>
        <x14:dataValidation type="list" allowBlank="1" showInputMessage="1" showErrorMessage="1" xr:uid="{C1AE1E12-5EC5-435A-B1D5-88C4A67CFEFB}">
          <x14:formula1>
            <xm:f>tb_aux!$C$2:$C$3</xm:f>
          </x14:formula1>
          <xm:sqref>M617:M636 M220 M224:M225 M171:M217 M275 M280:M285 M299:M301 M311:M326 M333:M367 M369 M160:M169 M426 M446:M447 M454:M456 M431:M444 M458:M459 M559:M578 M580 M582:M583 M585:M586 M591:M601 M604 M606:M607 M611 M6:M154 M156:M158 M372:M423 M428:M429 M467:M469 M471:M551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22"/>
  <sheetViews>
    <sheetView showGridLines="0" zoomScale="85" zoomScaleNormal="85" workbookViewId="0">
      <selection activeCell="Q10" sqref="Q10"/>
    </sheetView>
  </sheetViews>
  <sheetFormatPr defaultColWidth="8.85546875" defaultRowHeight="11.25" x14ac:dyDescent="0.15"/>
  <cols>
    <col min="1" max="1" width="20" style="2" customWidth="1"/>
    <col min="2" max="2" width="8.85546875" style="2"/>
    <col min="3" max="3" width="11.85546875" style="2" customWidth="1"/>
    <col min="4" max="4" width="16.42578125" style="2" customWidth="1"/>
    <col min="5" max="6" width="8.85546875" style="2"/>
    <col min="7" max="7" width="6.7109375" style="2" customWidth="1"/>
    <col min="8" max="10" width="8.85546875" style="2"/>
    <col min="11" max="11" width="6.42578125" style="2" customWidth="1"/>
    <col min="12" max="12" width="1.140625" style="2" customWidth="1"/>
    <col min="13" max="13" width="13" style="2" customWidth="1"/>
    <col min="14" max="19" width="8.85546875" style="2"/>
    <col min="20" max="20" width="11.42578125" style="2" bestFit="1" customWidth="1"/>
    <col min="21" max="16384" width="8.85546875" style="2"/>
  </cols>
  <sheetData>
    <row r="1" spans="1:20" ht="72.75" customHeight="1" x14ac:dyDescent="0.15">
      <c r="A1" s="84"/>
      <c r="B1" s="84"/>
      <c r="C1" s="84"/>
      <c r="D1" s="84"/>
      <c r="E1" s="84"/>
      <c r="F1" s="84"/>
      <c r="G1" s="84"/>
      <c r="H1" s="84"/>
      <c r="I1" s="84"/>
      <c r="J1" s="84"/>
      <c r="K1" s="84"/>
    </row>
    <row r="2" spans="1:20" ht="34.5" customHeight="1" x14ac:dyDescent="0.15">
      <c r="A2" s="85" t="s">
        <v>888</v>
      </c>
      <c r="B2" s="85"/>
      <c r="C2" s="85"/>
      <c r="D2" s="85"/>
      <c r="E2" s="85"/>
      <c r="F2" s="85"/>
      <c r="G2" s="85"/>
      <c r="H2" s="85"/>
      <c r="I2" s="85"/>
      <c r="J2" s="85"/>
      <c r="K2" s="85"/>
    </row>
    <row r="3" spans="1:20" ht="45" customHeight="1" x14ac:dyDescent="0.15">
      <c r="A3" s="28" t="s">
        <v>889</v>
      </c>
      <c r="B3" s="87" t="s">
        <v>890</v>
      </c>
      <c r="C3" s="87"/>
      <c r="D3" s="87"/>
      <c r="E3" s="87"/>
      <c r="F3" s="87"/>
      <c r="G3" s="87"/>
      <c r="H3" s="87"/>
      <c r="I3" s="87"/>
      <c r="J3" s="87"/>
      <c r="K3" s="87"/>
    </row>
    <row r="4" spans="1:20" ht="21.6" customHeight="1" x14ac:dyDescent="0.15">
      <c r="A4" s="28" t="s">
        <v>891</v>
      </c>
      <c r="B4" s="86" t="str">
        <f>IF('B - Roteiro'!E3&lt;&gt;"",'B - Roteiro'!E3,"")</f>
        <v>Complemento</v>
      </c>
      <c r="C4" s="86"/>
      <c r="D4" s="86"/>
      <c r="E4" s="86"/>
      <c r="F4" s="86"/>
      <c r="G4" s="86"/>
      <c r="H4" s="86"/>
      <c r="I4" s="86"/>
      <c r="J4" s="86"/>
      <c r="K4" s="86"/>
    </row>
    <row r="6" spans="1:20" ht="29.1" customHeight="1" x14ac:dyDescent="0.15">
      <c r="A6" s="88" t="s">
        <v>892</v>
      </c>
      <c r="B6" s="89"/>
      <c r="C6" s="89"/>
      <c r="D6" s="90"/>
      <c r="E6" s="91"/>
      <c r="F6" s="92"/>
      <c r="G6" s="92"/>
      <c r="H6" s="92"/>
      <c r="I6" s="92"/>
      <c r="J6" s="92"/>
      <c r="K6" s="93"/>
    </row>
    <row r="7" spans="1:20" ht="27" customHeight="1" x14ac:dyDescent="0.15">
      <c r="A7" s="74" t="s">
        <v>893</v>
      </c>
      <c r="B7" s="74"/>
      <c r="C7" s="74"/>
      <c r="D7" s="74"/>
      <c r="E7" s="75">
        <f>COUNTIFS('B - Roteiro'!$I$6:$I$636,"Core ou customizável",'B - Roteiro'!$J$6:$J$636,"Sim")</f>
        <v>217</v>
      </c>
      <c r="F7" s="76"/>
      <c r="G7" s="76"/>
      <c r="H7" s="76"/>
      <c r="I7" s="76"/>
      <c r="J7" s="76"/>
      <c r="K7" s="77"/>
      <c r="M7" s="1"/>
      <c r="T7" s="29"/>
    </row>
    <row r="8" spans="1:20" ht="25.5" customHeight="1" x14ac:dyDescent="0.15">
      <c r="A8" s="74" t="s">
        <v>894</v>
      </c>
      <c r="B8" s="74"/>
      <c r="C8" s="74"/>
      <c r="D8" s="74"/>
      <c r="E8" s="75">
        <f>SUM('B - Roteiro'!O6:O636)</f>
        <v>0</v>
      </c>
      <c r="F8" s="76"/>
      <c r="G8" s="76"/>
      <c r="H8" s="76"/>
      <c r="I8" s="76"/>
      <c r="J8" s="76"/>
      <c r="K8" s="77"/>
      <c r="L8" s="1"/>
      <c r="M8" s="1"/>
    </row>
    <row r="9" spans="1:20" ht="29.1" customHeight="1" x14ac:dyDescent="0.15">
      <c r="A9" s="74" t="s">
        <v>895</v>
      </c>
      <c r="B9" s="74"/>
      <c r="C9" s="74"/>
      <c r="D9" s="74"/>
      <c r="E9" s="81">
        <f>IFERROR(E8/E7,0)</f>
        <v>0</v>
      </c>
      <c r="F9" s="82"/>
      <c r="G9" s="82"/>
      <c r="H9" s="82"/>
      <c r="I9" s="82"/>
      <c r="J9" s="82"/>
      <c r="K9" s="83"/>
    </row>
    <row r="10" spans="1:20" ht="45" customHeight="1" x14ac:dyDescent="0.15">
      <c r="A10" s="74" t="s">
        <v>896</v>
      </c>
      <c r="B10" s="74"/>
      <c r="C10" s="74"/>
      <c r="D10" s="74"/>
      <c r="E10" s="78"/>
      <c r="F10" s="79"/>
      <c r="G10" s="79"/>
      <c r="H10" s="79"/>
      <c r="I10" s="79"/>
      <c r="J10" s="79"/>
      <c r="K10" s="80"/>
      <c r="O10" s="9"/>
    </row>
    <row r="12" spans="1:20" ht="23.1" customHeight="1" x14ac:dyDescent="0.15">
      <c r="A12" s="70" t="s">
        <v>888</v>
      </c>
      <c r="B12" s="70"/>
      <c r="C12" s="70"/>
      <c r="D12" s="70"/>
      <c r="E12" s="48" t="str">
        <f>IF(AND(E6="Sim",E9&gt;=80%,OR(E10="Sim",E10="Não se aplica")),"X","")</f>
        <v/>
      </c>
      <c r="F12" s="71" t="s">
        <v>897</v>
      </c>
      <c r="G12" s="71"/>
      <c r="H12" s="13"/>
      <c r="I12" s="48" t="str">
        <f>IF(E6="","",IF(OR(E6="Não",E9&lt;80%,E10="Não"),"X",""))</f>
        <v/>
      </c>
      <c r="J12" s="71" t="s">
        <v>898</v>
      </c>
      <c r="K12" s="71"/>
    </row>
    <row r="16" spans="1:20" ht="15.6" customHeight="1" x14ac:dyDescent="0.15">
      <c r="A16" s="73" t="s">
        <v>899</v>
      </c>
      <c r="B16" s="73"/>
      <c r="C16" s="73"/>
      <c r="D16" s="73"/>
      <c r="E16" s="73"/>
      <c r="F16" s="73"/>
      <c r="G16" s="73"/>
      <c r="H16" s="73"/>
      <c r="I16" s="73"/>
      <c r="J16" s="73"/>
      <c r="K16" s="73"/>
      <c r="M16" s="1"/>
    </row>
    <row r="17" spans="1:11" ht="74.45" customHeight="1" x14ac:dyDescent="0.15">
      <c r="A17" s="53" t="s">
        <v>900</v>
      </c>
      <c r="B17" s="72" t="s">
        <v>901</v>
      </c>
      <c r="C17" s="72"/>
      <c r="D17" s="72"/>
      <c r="E17" s="72"/>
      <c r="F17" s="72"/>
      <c r="G17" s="72"/>
      <c r="H17" s="72"/>
      <c r="I17" s="72"/>
      <c r="J17" s="72"/>
      <c r="K17" s="72"/>
    </row>
    <row r="18" spans="1:11" ht="74.45" customHeight="1" x14ac:dyDescent="0.15">
      <c r="A18" s="53" t="s">
        <v>900</v>
      </c>
      <c r="B18" s="72" t="s">
        <v>901</v>
      </c>
      <c r="C18" s="72"/>
      <c r="D18" s="72"/>
      <c r="E18" s="72"/>
      <c r="F18" s="72"/>
      <c r="G18" s="72"/>
      <c r="H18" s="72"/>
      <c r="I18" s="72"/>
      <c r="J18" s="72"/>
      <c r="K18" s="72"/>
    </row>
    <row r="19" spans="1:11" ht="74.45" customHeight="1" x14ac:dyDescent="0.15">
      <c r="A19" s="53" t="s">
        <v>902</v>
      </c>
      <c r="B19" s="72" t="s">
        <v>901</v>
      </c>
      <c r="C19" s="72"/>
      <c r="D19" s="72"/>
      <c r="E19" s="72"/>
      <c r="F19" s="72"/>
      <c r="G19" s="72"/>
      <c r="H19" s="72"/>
      <c r="I19" s="72"/>
      <c r="J19" s="72"/>
      <c r="K19" s="72"/>
    </row>
    <row r="20" spans="1:11" ht="74.45" customHeight="1" x14ac:dyDescent="0.15">
      <c r="A20" s="53" t="s">
        <v>902</v>
      </c>
      <c r="B20" s="72" t="s">
        <v>901</v>
      </c>
      <c r="C20" s="72"/>
      <c r="D20" s="72"/>
      <c r="E20" s="72"/>
      <c r="F20" s="72"/>
      <c r="G20" s="72"/>
      <c r="H20" s="72"/>
      <c r="I20" s="72"/>
      <c r="J20" s="72"/>
      <c r="K20" s="72"/>
    </row>
    <row r="21" spans="1:11" ht="74.45" customHeight="1" x14ac:dyDescent="0.15">
      <c r="A21" s="53" t="s">
        <v>903</v>
      </c>
      <c r="B21" s="72" t="s">
        <v>901</v>
      </c>
      <c r="C21" s="72"/>
      <c r="D21" s="72"/>
      <c r="E21" s="72"/>
      <c r="F21" s="72"/>
      <c r="G21" s="72"/>
      <c r="H21" s="72"/>
      <c r="I21" s="72"/>
      <c r="J21" s="72"/>
      <c r="K21" s="72"/>
    </row>
    <row r="22" spans="1:11" ht="74.45" customHeight="1" x14ac:dyDescent="0.15">
      <c r="A22" s="53" t="s">
        <v>903</v>
      </c>
      <c r="B22" s="72" t="s">
        <v>901</v>
      </c>
      <c r="C22" s="72"/>
      <c r="D22" s="72"/>
      <c r="E22" s="72"/>
      <c r="F22" s="72"/>
      <c r="G22" s="72"/>
      <c r="H22" s="72"/>
      <c r="I22" s="72"/>
      <c r="J22" s="72"/>
      <c r="K22" s="72"/>
    </row>
  </sheetData>
  <sheetProtection algorithmName="SHA-512" hashValue="Lg2K/o7WNdyvBA9Xw2V8HSV5ZrPdPEPZTQFE5CovQBniFJ7PPZe9ZgNv0VOfvOl0iATGacHNdcAy7hKAQn3XAg==" saltValue="lYImPFtvaGgYc+17PPS7vQ==" spinCount="100000" sheet="1" objects="1" scenarios="1"/>
  <mergeCells count="24">
    <mergeCell ref="A1:K1"/>
    <mergeCell ref="A2:K2"/>
    <mergeCell ref="B4:K4"/>
    <mergeCell ref="B3:K3"/>
    <mergeCell ref="E7:K7"/>
    <mergeCell ref="A6:D6"/>
    <mergeCell ref="E6:K6"/>
    <mergeCell ref="A7:D7"/>
    <mergeCell ref="A10:D10"/>
    <mergeCell ref="E8:K8"/>
    <mergeCell ref="E10:K10"/>
    <mergeCell ref="A9:D9"/>
    <mergeCell ref="E9:K9"/>
    <mergeCell ref="A8:D8"/>
    <mergeCell ref="B18:K18"/>
    <mergeCell ref="B19:K19"/>
    <mergeCell ref="B20:K20"/>
    <mergeCell ref="B21:K21"/>
    <mergeCell ref="B22:K22"/>
    <mergeCell ref="A12:D12"/>
    <mergeCell ref="J12:K12"/>
    <mergeCell ref="F12:G12"/>
    <mergeCell ref="B17:K17"/>
    <mergeCell ref="A16:K16"/>
  </mergeCells>
  <conditionalFormatting sqref="B4 E6 E10">
    <cfRule type="cellIs" dxfId="0" priority="1" operator="equal">
      <formula>$N$4</formula>
    </cfRule>
  </conditionalFormatting>
  <pageMargins left="0.511811024" right="0.511811024" top="0.78740157499999996" bottom="0.78740157499999996" header="0.31496062000000002" footer="0.31496062000000002"/>
  <pageSetup paperSize="9" scale="8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371340-E599-4B70-A0CF-341328C6B273}">
          <x14:formula1>
            <xm:f>tb_aux!$G$1:$G$3</xm:f>
          </x14:formula1>
          <xm:sqref>E6:K6 E10:K10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B - Orientações</vt:lpstr>
      <vt:lpstr>tb_aux</vt:lpstr>
      <vt:lpstr>B - Roteiro</vt:lpstr>
      <vt:lpstr>B - Avaliação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 Manaia</dc:creator>
  <cp:keywords/>
  <dc:description/>
  <cp:lastModifiedBy>Sonia de Bessa Alves</cp:lastModifiedBy>
  <cp:revision/>
  <dcterms:created xsi:type="dcterms:W3CDTF">2015-06-05T18:19:34Z</dcterms:created>
  <dcterms:modified xsi:type="dcterms:W3CDTF">2023-07-07T21:18:58Z</dcterms:modified>
  <cp:category/>
  <cp:contentStatus/>
</cp:coreProperties>
</file>