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EstaPasta_de_trabalho" defaultThemeVersion="124226"/>
  <bookViews>
    <workbookView xWindow="0" yWindow="0" windowWidth="15600" windowHeight="7755" tabRatio="774" firstSheet="2" activeTab="2"/>
  </bookViews>
  <sheets>
    <sheet name="Introdução" sheetId="29" r:id="rId1"/>
    <sheet name="EVIDENCIAS" sheetId="11" state="hidden" r:id="rId2"/>
    <sheet name="Catálogo de Serviços" sheetId="27" r:id="rId3"/>
    <sheet name="Fatores de Impacto" sheetId="26" r:id="rId4"/>
    <sheet name="Fatores de Experiência" sheetId="22" r:id="rId5"/>
  </sheets>
  <externalReferences>
    <externalReference r:id="rId6"/>
  </externalReferences>
  <definedNames>
    <definedName name="_xlnm._FilterDatabase" localSheetId="2" hidden="1">'Catálogo de Serviços'!$A$2:$AW$53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2" l="1"/>
  <c r="B19" i="22"/>
  <c r="B13" i="22"/>
  <c r="B12" i="22"/>
  <c r="B11" i="22"/>
  <c r="B10" i="22"/>
  <c r="B9" i="22"/>
  <c r="B8" i="22"/>
  <c r="B7" i="22"/>
  <c r="B6" i="22"/>
  <c r="B5" i="22"/>
  <c r="B4" i="22"/>
  <c r="B3" i="22"/>
  <c r="AR53" i="27"/>
  <c r="AO53" i="27"/>
  <c r="AL53" i="27"/>
  <c r="AI53" i="27"/>
  <c r="AF53" i="27"/>
  <c r="AD52" i="27"/>
  <c r="AE52" i="27" s="1"/>
  <c r="AS52" i="27" s="1"/>
  <c r="AT52" i="27" s="1"/>
  <c r="Y52" i="27"/>
  <c r="Z52" i="27" s="1"/>
  <c r="AP52" i="27" s="1"/>
  <c r="AQ52" i="27" s="1"/>
  <c r="T52" i="27"/>
  <c r="U52" i="27" s="1"/>
  <c r="AM52" i="27" s="1"/>
  <c r="AN52" i="27" s="1"/>
  <c r="O52" i="27"/>
  <c r="P52" i="27" s="1"/>
  <c r="AJ52" i="27" s="1"/>
  <c r="AK52" i="27" s="1"/>
  <c r="J52" i="27"/>
  <c r="K52" i="27" s="1"/>
  <c r="AG52" i="27" s="1"/>
  <c r="AD51" i="27"/>
  <c r="AE51" i="27" s="1"/>
  <c r="AS51" i="27" s="1"/>
  <c r="AT51" i="27" s="1"/>
  <c r="Y51" i="27"/>
  <c r="Z51" i="27" s="1"/>
  <c r="AP51" i="27" s="1"/>
  <c r="AQ51" i="27" s="1"/>
  <c r="T51" i="27"/>
  <c r="U51" i="27" s="1"/>
  <c r="AM51" i="27" s="1"/>
  <c r="AN51" i="27" s="1"/>
  <c r="O51" i="27"/>
  <c r="P51" i="27" s="1"/>
  <c r="AJ51" i="27" s="1"/>
  <c r="AK51" i="27" s="1"/>
  <c r="J51" i="27"/>
  <c r="K51" i="27" s="1"/>
  <c r="AG51" i="27" s="1"/>
  <c r="AP50" i="27"/>
  <c r="AQ50" i="27" s="1"/>
  <c r="AJ50" i="27"/>
  <c r="AK50" i="27" s="1"/>
  <c r="AD50" i="27"/>
  <c r="AE50" i="27" s="1"/>
  <c r="AS50" i="27" s="1"/>
  <c r="AT50" i="27" s="1"/>
  <c r="Y50" i="27"/>
  <c r="Z50" i="27" s="1"/>
  <c r="T50" i="27"/>
  <c r="U50" i="27" s="1"/>
  <c r="AM50" i="27" s="1"/>
  <c r="AN50" i="27" s="1"/>
  <c r="O50" i="27"/>
  <c r="P50" i="27" s="1"/>
  <c r="J50" i="27"/>
  <c r="K50" i="27" s="1"/>
  <c r="AG50" i="27" s="1"/>
  <c r="AS49" i="27"/>
  <c r="AT49" i="27" s="1"/>
  <c r="AM49" i="27"/>
  <c r="AN49" i="27" s="1"/>
  <c r="AG49" i="27"/>
  <c r="AH49" i="27" s="1"/>
  <c r="AD49" i="27"/>
  <c r="AE49" i="27" s="1"/>
  <c r="Y49" i="27"/>
  <c r="Z49" i="27" s="1"/>
  <c r="AP49" i="27" s="1"/>
  <c r="AQ49" i="27" s="1"/>
  <c r="T49" i="27"/>
  <c r="U49" i="27" s="1"/>
  <c r="O49" i="27"/>
  <c r="P49" i="27" s="1"/>
  <c r="AJ49" i="27" s="1"/>
  <c r="AK49" i="27" s="1"/>
  <c r="J49" i="27"/>
  <c r="K49" i="27" s="1"/>
  <c r="AP48" i="27"/>
  <c r="AQ48" i="27" s="1"/>
  <c r="AJ48" i="27"/>
  <c r="AK48" i="27" s="1"/>
  <c r="AD48" i="27"/>
  <c r="AE48" i="27" s="1"/>
  <c r="AS48" i="27" s="1"/>
  <c r="AT48" i="27" s="1"/>
  <c r="Y48" i="27"/>
  <c r="Z48" i="27" s="1"/>
  <c r="T48" i="27"/>
  <c r="U48" i="27" s="1"/>
  <c r="AM48" i="27" s="1"/>
  <c r="AN48" i="27" s="1"/>
  <c r="O48" i="27"/>
  <c r="P48" i="27" s="1"/>
  <c r="J48" i="27"/>
  <c r="K48" i="27" s="1"/>
  <c r="AG48" i="27" s="1"/>
  <c r="AH48" i="27" s="1"/>
  <c r="AV48" i="27" s="1"/>
  <c r="AS47" i="27"/>
  <c r="AT47" i="27" s="1"/>
  <c r="AM47" i="27"/>
  <c r="AN47" i="27" s="1"/>
  <c r="AG47" i="27"/>
  <c r="AD47" i="27"/>
  <c r="AE47" i="27" s="1"/>
  <c r="Y47" i="27"/>
  <c r="Z47" i="27" s="1"/>
  <c r="AP47" i="27" s="1"/>
  <c r="AQ47" i="27" s="1"/>
  <c r="T47" i="27"/>
  <c r="U47" i="27" s="1"/>
  <c r="O47" i="27"/>
  <c r="P47" i="27" s="1"/>
  <c r="AJ47" i="27" s="1"/>
  <c r="AK47" i="27" s="1"/>
  <c r="J47" i="27"/>
  <c r="K47" i="27" s="1"/>
  <c r="AP46" i="27"/>
  <c r="AQ46" i="27" s="1"/>
  <c r="AJ46" i="27"/>
  <c r="AK46" i="27" s="1"/>
  <c r="AD46" i="27"/>
  <c r="AE46" i="27" s="1"/>
  <c r="AS46" i="27" s="1"/>
  <c r="AT46" i="27" s="1"/>
  <c r="Y46" i="27"/>
  <c r="Z46" i="27" s="1"/>
  <c r="T46" i="27"/>
  <c r="U46" i="27" s="1"/>
  <c r="AM46" i="27" s="1"/>
  <c r="AN46" i="27" s="1"/>
  <c r="O46" i="27"/>
  <c r="P46" i="27" s="1"/>
  <c r="J46" i="27"/>
  <c r="K46" i="27" s="1"/>
  <c r="AG46" i="27" s="1"/>
  <c r="AH46" i="27" s="1"/>
  <c r="AV46" i="27" s="1"/>
  <c r="AP45" i="27"/>
  <c r="AQ45" i="27" s="1"/>
  <c r="AJ45" i="27"/>
  <c r="AK45" i="27" s="1"/>
  <c r="AD45" i="27"/>
  <c r="AE45" i="27" s="1"/>
  <c r="AS45" i="27" s="1"/>
  <c r="AT45" i="27" s="1"/>
  <c r="Y45" i="27"/>
  <c r="Z45" i="27" s="1"/>
  <c r="T45" i="27"/>
  <c r="U45" i="27" s="1"/>
  <c r="AM45" i="27" s="1"/>
  <c r="AN45" i="27" s="1"/>
  <c r="O45" i="27"/>
  <c r="P45" i="27" s="1"/>
  <c r="J45" i="27"/>
  <c r="K45" i="27" s="1"/>
  <c r="AG45" i="27" s="1"/>
  <c r="AS44" i="27"/>
  <c r="AT44" i="27" s="1"/>
  <c r="AM44" i="27"/>
  <c r="AN44" i="27" s="1"/>
  <c r="AG44" i="27"/>
  <c r="AH44" i="27" s="1"/>
  <c r="AD44" i="27"/>
  <c r="AE44" i="27" s="1"/>
  <c r="Y44" i="27"/>
  <c r="Z44" i="27" s="1"/>
  <c r="AP44" i="27" s="1"/>
  <c r="AQ44" i="27" s="1"/>
  <c r="T44" i="27"/>
  <c r="U44" i="27" s="1"/>
  <c r="O44" i="27"/>
  <c r="P44" i="27" s="1"/>
  <c r="AJ44" i="27" s="1"/>
  <c r="AK44" i="27" s="1"/>
  <c r="J44" i="27"/>
  <c r="K44" i="27" s="1"/>
  <c r="AP43" i="27"/>
  <c r="AQ43" i="27" s="1"/>
  <c r="AJ43" i="27"/>
  <c r="AK43" i="27" s="1"/>
  <c r="AD43" i="27"/>
  <c r="AE43" i="27" s="1"/>
  <c r="AS43" i="27" s="1"/>
  <c r="AT43" i="27" s="1"/>
  <c r="Y43" i="27"/>
  <c r="Z43" i="27" s="1"/>
  <c r="T43" i="27"/>
  <c r="U43" i="27" s="1"/>
  <c r="AM43" i="27" s="1"/>
  <c r="AN43" i="27" s="1"/>
  <c r="O43" i="27"/>
  <c r="P43" i="27" s="1"/>
  <c r="J43" i="27"/>
  <c r="K43" i="27" s="1"/>
  <c r="AG43" i="27" s="1"/>
  <c r="AS42" i="27"/>
  <c r="AT42" i="27" s="1"/>
  <c r="AM42" i="27"/>
  <c r="AN42" i="27" s="1"/>
  <c r="AG42" i="27"/>
  <c r="AH42" i="27" s="1"/>
  <c r="AD42" i="27"/>
  <c r="AE42" i="27" s="1"/>
  <c r="Y42" i="27"/>
  <c r="Z42" i="27" s="1"/>
  <c r="AP42" i="27" s="1"/>
  <c r="AQ42" i="27" s="1"/>
  <c r="T42" i="27"/>
  <c r="U42" i="27" s="1"/>
  <c r="O42" i="27"/>
  <c r="P42" i="27" s="1"/>
  <c r="AJ42" i="27" s="1"/>
  <c r="AK42" i="27" s="1"/>
  <c r="J42" i="27"/>
  <c r="K42" i="27" s="1"/>
  <c r="AP41" i="27"/>
  <c r="AQ41" i="27" s="1"/>
  <c r="AJ41" i="27"/>
  <c r="AK41" i="27" s="1"/>
  <c r="AD41" i="27"/>
  <c r="AE41" i="27" s="1"/>
  <c r="AS41" i="27" s="1"/>
  <c r="AT41" i="27" s="1"/>
  <c r="Y41" i="27"/>
  <c r="Z41" i="27" s="1"/>
  <c r="T41" i="27"/>
  <c r="U41" i="27" s="1"/>
  <c r="AM41" i="27" s="1"/>
  <c r="AN41" i="27" s="1"/>
  <c r="O41" i="27"/>
  <c r="P41" i="27" s="1"/>
  <c r="J41" i="27"/>
  <c r="K41" i="27" s="1"/>
  <c r="AG41" i="27" s="1"/>
  <c r="AS40" i="27"/>
  <c r="AT40" i="27" s="1"/>
  <c r="AM40" i="27"/>
  <c r="AN40" i="27" s="1"/>
  <c r="AG40" i="27"/>
  <c r="AD40" i="27"/>
  <c r="AE40" i="27" s="1"/>
  <c r="Y40" i="27"/>
  <c r="Z40" i="27" s="1"/>
  <c r="AP40" i="27" s="1"/>
  <c r="AQ40" i="27" s="1"/>
  <c r="T40" i="27"/>
  <c r="U40" i="27" s="1"/>
  <c r="O40" i="27"/>
  <c r="P40" i="27" s="1"/>
  <c r="AJ40" i="27" s="1"/>
  <c r="AK40" i="27" s="1"/>
  <c r="J40" i="27"/>
  <c r="K40" i="27" s="1"/>
  <c r="AJ39" i="27"/>
  <c r="AK39" i="27" s="1"/>
  <c r="AD39" i="27"/>
  <c r="AE39" i="27" s="1"/>
  <c r="AS39" i="27" s="1"/>
  <c r="AT39" i="27" s="1"/>
  <c r="Y39" i="27"/>
  <c r="Z39" i="27" s="1"/>
  <c r="AP39" i="27" s="1"/>
  <c r="AQ39" i="27" s="1"/>
  <c r="T39" i="27"/>
  <c r="U39" i="27" s="1"/>
  <c r="AM39" i="27" s="1"/>
  <c r="AN39" i="27" s="1"/>
  <c r="O39" i="27"/>
  <c r="P39" i="27" s="1"/>
  <c r="J39" i="27"/>
  <c r="K39" i="27" s="1"/>
  <c r="AG39" i="27" s="1"/>
  <c r="AS38" i="27"/>
  <c r="AT38" i="27" s="1"/>
  <c r="AM38" i="27"/>
  <c r="AN38" i="27" s="1"/>
  <c r="AG38" i="27"/>
  <c r="AH38" i="27" s="1"/>
  <c r="AD38" i="27"/>
  <c r="AE38" i="27" s="1"/>
  <c r="Y38" i="27"/>
  <c r="Z38" i="27" s="1"/>
  <c r="AP38" i="27" s="1"/>
  <c r="AQ38" i="27" s="1"/>
  <c r="T38" i="27"/>
  <c r="U38" i="27" s="1"/>
  <c r="O38" i="27"/>
  <c r="P38" i="27" s="1"/>
  <c r="AJ38" i="27" s="1"/>
  <c r="AK38" i="27" s="1"/>
  <c r="J38" i="27"/>
  <c r="K38" i="27" s="1"/>
  <c r="AP37" i="27"/>
  <c r="AQ37" i="27" s="1"/>
  <c r="AJ37" i="27"/>
  <c r="AK37" i="27" s="1"/>
  <c r="AD37" i="27"/>
  <c r="AE37" i="27" s="1"/>
  <c r="AS37" i="27" s="1"/>
  <c r="AT37" i="27" s="1"/>
  <c r="Y37" i="27"/>
  <c r="Z37" i="27" s="1"/>
  <c r="T37" i="27"/>
  <c r="U37" i="27" s="1"/>
  <c r="AM37" i="27" s="1"/>
  <c r="AN37" i="27" s="1"/>
  <c r="O37" i="27"/>
  <c r="P37" i="27" s="1"/>
  <c r="J37" i="27"/>
  <c r="K37" i="27" s="1"/>
  <c r="AG37" i="27" s="1"/>
  <c r="AS36" i="27"/>
  <c r="AT36" i="27" s="1"/>
  <c r="AM36" i="27"/>
  <c r="AN36" i="27" s="1"/>
  <c r="AG36" i="27"/>
  <c r="AH36" i="27" s="1"/>
  <c r="AD36" i="27"/>
  <c r="AE36" i="27" s="1"/>
  <c r="Y36" i="27"/>
  <c r="Z36" i="27" s="1"/>
  <c r="AP36" i="27" s="1"/>
  <c r="AQ36" i="27" s="1"/>
  <c r="T36" i="27"/>
  <c r="U36" i="27" s="1"/>
  <c r="O36" i="27"/>
  <c r="P36" i="27" s="1"/>
  <c r="AJ36" i="27" s="1"/>
  <c r="AK36" i="27" s="1"/>
  <c r="J36" i="27"/>
  <c r="K36" i="27" s="1"/>
  <c r="AP35" i="27"/>
  <c r="AQ35" i="27" s="1"/>
  <c r="AJ35" i="27"/>
  <c r="AK35" i="27" s="1"/>
  <c r="AD35" i="27"/>
  <c r="AE35" i="27" s="1"/>
  <c r="AS35" i="27" s="1"/>
  <c r="AT35" i="27" s="1"/>
  <c r="Y35" i="27"/>
  <c r="Z35" i="27" s="1"/>
  <c r="T35" i="27"/>
  <c r="U35" i="27" s="1"/>
  <c r="AM35" i="27" s="1"/>
  <c r="AN35" i="27" s="1"/>
  <c r="O35" i="27"/>
  <c r="P35" i="27" s="1"/>
  <c r="J35" i="27"/>
  <c r="K35" i="27" s="1"/>
  <c r="AG35" i="27" s="1"/>
  <c r="AS34" i="27"/>
  <c r="AT34" i="27" s="1"/>
  <c r="AM34" i="27"/>
  <c r="AN34" i="27" s="1"/>
  <c r="AG34" i="27"/>
  <c r="AH34" i="27" s="1"/>
  <c r="AD34" i="27"/>
  <c r="AE34" i="27" s="1"/>
  <c r="Y34" i="27"/>
  <c r="Z34" i="27" s="1"/>
  <c r="AP34" i="27" s="1"/>
  <c r="AQ34" i="27" s="1"/>
  <c r="T34" i="27"/>
  <c r="U34" i="27" s="1"/>
  <c r="O34" i="27"/>
  <c r="P34" i="27" s="1"/>
  <c r="AJ34" i="27" s="1"/>
  <c r="AK34" i="27" s="1"/>
  <c r="J34" i="27"/>
  <c r="K34" i="27" s="1"/>
  <c r="AP33" i="27"/>
  <c r="AQ33" i="27" s="1"/>
  <c r="AJ33" i="27"/>
  <c r="AK33" i="27" s="1"/>
  <c r="AD33" i="27"/>
  <c r="AE33" i="27" s="1"/>
  <c r="AS33" i="27" s="1"/>
  <c r="AT33" i="27" s="1"/>
  <c r="Y33" i="27"/>
  <c r="Z33" i="27" s="1"/>
  <c r="T33" i="27"/>
  <c r="U33" i="27" s="1"/>
  <c r="AM33" i="27" s="1"/>
  <c r="AN33" i="27" s="1"/>
  <c r="O33" i="27"/>
  <c r="P33" i="27" s="1"/>
  <c r="J33" i="27"/>
  <c r="K33" i="27" s="1"/>
  <c r="AG33" i="27" s="1"/>
  <c r="AS32" i="27"/>
  <c r="AT32" i="27" s="1"/>
  <c r="AM32" i="27"/>
  <c r="AN32" i="27" s="1"/>
  <c r="AG32" i="27"/>
  <c r="AH32" i="27" s="1"/>
  <c r="AD32" i="27"/>
  <c r="AE32" i="27" s="1"/>
  <c r="Y32" i="27"/>
  <c r="Z32" i="27" s="1"/>
  <c r="AP32" i="27" s="1"/>
  <c r="AQ32" i="27" s="1"/>
  <c r="T32" i="27"/>
  <c r="U32" i="27" s="1"/>
  <c r="O32" i="27"/>
  <c r="P32" i="27" s="1"/>
  <c r="AJ32" i="27" s="1"/>
  <c r="AK32" i="27" s="1"/>
  <c r="J32" i="27"/>
  <c r="K32" i="27" s="1"/>
  <c r="AP31" i="27"/>
  <c r="AQ31" i="27" s="1"/>
  <c r="AJ31" i="27"/>
  <c r="AK31" i="27" s="1"/>
  <c r="AD31" i="27"/>
  <c r="AE31" i="27" s="1"/>
  <c r="AS31" i="27" s="1"/>
  <c r="AT31" i="27" s="1"/>
  <c r="Y31" i="27"/>
  <c r="Z31" i="27" s="1"/>
  <c r="T31" i="27"/>
  <c r="U31" i="27" s="1"/>
  <c r="AM31" i="27" s="1"/>
  <c r="AN31" i="27" s="1"/>
  <c r="O31" i="27"/>
  <c r="P31" i="27" s="1"/>
  <c r="J31" i="27"/>
  <c r="K31" i="27" s="1"/>
  <c r="AG31" i="27" s="1"/>
  <c r="AS30" i="27"/>
  <c r="AT30" i="27" s="1"/>
  <c r="AM30" i="27"/>
  <c r="AN30" i="27" s="1"/>
  <c r="AG30" i="27"/>
  <c r="AH30" i="27" s="1"/>
  <c r="AD30" i="27"/>
  <c r="AE30" i="27" s="1"/>
  <c r="Y30" i="27"/>
  <c r="Z30" i="27" s="1"/>
  <c r="AP30" i="27" s="1"/>
  <c r="AQ30" i="27" s="1"/>
  <c r="T30" i="27"/>
  <c r="U30" i="27" s="1"/>
  <c r="O30" i="27"/>
  <c r="P30" i="27" s="1"/>
  <c r="AJ30" i="27" s="1"/>
  <c r="AK30" i="27" s="1"/>
  <c r="J30" i="27"/>
  <c r="K30" i="27" s="1"/>
  <c r="AP29" i="27"/>
  <c r="AQ29" i="27" s="1"/>
  <c r="AJ29" i="27"/>
  <c r="AK29" i="27" s="1"/>
  <c r="AD29" i="27"/>
  <c r="AE29" i="27" s="1"/>
  <c r="AS29" i="27" s="1"/>
  <c r="AT29" i="27" s="1"/>
  <c r="Y29" i="27"/>
  <c r="Z29" i="27" s="1"/>
  <c r="T29" i="27"/>
  <c r="U29" i="27" s="1"/>
  <c r="AM29" i="27" s="1"/>
  <c r="AN29" i="27" s="1"/>
  <c r="O29" i="27"/>
  <c r="P29" i="27" s="1"/>
  <c r="J29" i="27"/>
  <c r="K29" i="27" s="1"/>
  <c r="AG29" i="27" s="1"/>
  <c r="AS28" i="27"/>
  <c r="AT28" i="27" s="1"/>
  <c r="AM28" i="27"/>
  <c r="AN28" i="27" s="1"/>
  <c r="AG28" i="27"/>
  <c r="AH28" i="27" s="1"/>
  <c r="AD28" i="27"/>
  <c r="AE28" i="27" s="1"/>
  <c r="Y28" i="27"/>
  <c r="Z28" i="27" s="1"/>
  <c r="AP28" i="27" s="1"/>
  <c r="AQ28" i="27" s="1"/>
  <c r="T28" i="27"/>
  <c r="U28" i="27" s="1"/>
  <c r="O28" i="27"/>
  <c r="P28" i="27" s="1"/>
  <c r="AJ28" i="27" s="1"/>
  <c r="AK28" i="27" s="1"/>
  <c r="J28" i="27"/>
  <c r="K28" i="27" s="1"/>
  <c r="AP27" i="27"/>
  <c r="AQ27" i="27" s="1"/>
  <c r="AJ27" i="27"/>
  <c r="AK27" i="27" s="1"/>
  <c r="AD27" i="27"/>
  <c r="AE27" i="27" s="1"/>
  <c r="AS27" i="27" s="1"/>
  <c r="AT27" i="27" s="1"/>
  <c r="Y27" i="27"/>
  <c r="Z27" i="27" s="1"/>
  <c r="T27" i="27"/>
  <c r="U27" i="27" s="1"/>
  <c r="AM27" i="27" s="1"/>
  <c r="AN27" i="27" s="1"/>
  <c r="O27" i="27"/>
  <c r="P27" i="27" s="1"/>
  <c r="J27" i="27"/>
  <c r="K27" i="27" s="1"/>
  <c r="AG27" i="27" s="1"/>
  <c r="AS26" i="27"/>
  <c r="AT26" i="27" s="1"/>
  <c r="AM26" i="27"/>
  <c r="AN26" i="27" s="1"/>
  <c r="AD26" i="27"/>
  <c r="AE26" i="27" s="1"/>
  <c r="Y26" i="27"/>
  <c r="Z26" i="27" s="1"/>
  <c r="AP26" i="27" s="1"/>
  <c r="AQ26" i="27" s="1"/>
  <c r="T26" i="27"/>
  <c r="U26" i="27" s="1"/>
  <c r="O26" i="27"/>
  <c r="P26" i="27" s="1"/>
  <c r="AJ26" i="27" s="1"/>
  <c r="AK26" i="27" s="1"/>
  <c r="J26" i="27"/>
  <c r="K26" i="27" s="1"/>
  <c r="AG26" i="27" s="1"/>
  <c r="AD25" i="27"/>
  <c r="AE25" i="27" s="1"/>
  <c r="AS25" i="27" s="1"/>
  <c r="AT25" i="27" s="1"/>
  <c r="Y25" i="27"/>
  <c r="Z25" i="27" s="1"/>
  <c r="AP25" i="27" s="1"/>
  <c r="AQ25" i="27" s="1"/>
  <c r="T25" i="27"/>
  <c r="U25" i="27" s="1"/>
  <c r="AM25" i="27" s="1"/>
  <c r="AN25" i="27" s="1"/>
  <c r="O25" i="27"/>
  <c r="P25" i="27" s="1"/>
  <c r="AJ25" i="27" s="1"/>
  <c r="AK25" i="27" s="1"/>
  <c r="J25" i="27"/>
  <c r="K25" i="27" s="1"/>
  <c r="AG25" i="27" s="1"/>
  <c r="AD24" i="27"/>
  <c r="AE24" i="27" s="1"/>
  <c r="AS24" i="27" s="1"/>
  <c r="AT24" i="27" s="1"/>
  <c r="Y24" i="27"/>
  <c r="Z24" i="27" s="1"/>
  <c r="AP24" i="27" s="1"/>
  <c r="AQ24" i="27" s="1"/>
  <c r="T24" i="27"/>
  <c r="U24" i="27" s="1"/>
  <c r="AM24" i="27" s="1"/>
  <c r="AN24" i="27" s="1"/>
  <c r="O24" i="27"/>
  <c r="P24" i="27" s="1"/>
  <c r="AJ24" i="27" s="1"/>
  <c r="AK24" i="27" s="1"/>
  <c r="J24" i="27"/>
  <c r="K24" i="27" s="1"/>
  <c r="AG24" i="27" s="1"/>
  <c r="AD23" i="27"/>
  <c r="AE23" i="27" s="1"/>
  <c r="AS23" i="27" s="1"/>
  <c r="AT23" i="27" s="1"/>
  <c r="Y23" i="27"/>
  <c r="Z23" i="27" s="1"/>
  <c r="AP23" i="27" s="1"/>
  <c r="AQ23" i="27" s="1"/>
  <c r="T23" i="27"/>
  <c r="U23" i="27" s="1"/>
  <c r="AM23" i="27" s="1"/>
  <c r="AN23" i="27" s="1"/>
  <c r="O23" i="27"/>
  <c r="P23" i="27" s="1"/>
  <c r="AJ23" i="27" s="1"/>
  <c r="AK23" i="27" s="1"/>
  <c r="J23" i="27"/>
  <c r="K23" i="27" s="1"/>
  <c r="AG23" i="27" s="1"/>
  <c r="AD22" i="27"/>
  <c r="AE22" i="27" s="1"/>
  <c r="AS22" i="27" s="1"/>
  <c r="AT22" i="27" s="1"/>
  <c r="Y22" i="27"/>
  <c r="Z22" i="27" s="1"/>
  <c r="AP22" i="27" s="1"/>
  <c r="AQ22" i="27" s="1"/>
  <c r="T22" i="27"/>
  <c r="U22" i="27" s="1"/>
  <c r="AM22" i="27" s="1"/>
  <c r="AN22" i="27" s="1"/>
  <c r="O22" i="27"/>
  <c r="P22" i="27" s="1"/>
  <c r="AJ22" i="27" s="1"/>
  <c r="AK22" i="27" s="1"/>
  <c r="J22" i="27"/>
  <c r="K22" i="27" s="1"/>
  <c r="AG22" i="27" s="1"/>
  <c r="AD21" i="27"/>
  <c r="AE21" i="27" s="1"/>
  <c r="AS21" i="27" s="1"/>
  <c r="AT21" i="27" s="1"/>
  <c r="Y21" i="27"/>
  <c r="Z21" i="27" s="1"/>
  <c r="AP21" i="27" s="1"/>
  <c r="AQ21" i="27" s="1"/>
  <c r="T21" i="27"/>
  <c r="U21" i="27" s="1"/>
  <c r="AM21" i="27" s="1"/>
  <c r="AN21" i="27" s="1"/>
  <c r="O21" i="27"/>
  <c r="P21" i="27" s="1"/>
  <c r="AJ21" i="27" s="1"/>
  <c r="AK21" i="27" s="1"/>
  <c r="J21" i="27"/>
  <c r="K21" i="27" s="1"/>
  <c r="AG21" i="27" s="1"/>
  <c r="AD20" i="27"/>
  <c r="AE20" i="27" s="1"/>
  <c r="AS20" i="27" s="1"/>
  <c r="AT20" i="27" s="1"/>
  <c r="Y20" i="27"/>
  <c r="Z20" i="27" s="1"/>
  <c r="AP20" i="27" s="1"/>
  <c r="AQ20" i="27" s="1"/>
  <c r="T20" i="27"/>
  <c r="U20" i="27" s="1"/>
  <c r="AM20" i="27" s="1"/>
  <c r="AN20" i="27" s="1"/>
  <c r="O20" i="27"/>
  <c r="P20" i="27" s="1"/>
  <c r="AJ20" i="27" s="1"/>
  <c r="AK20" i="27" s="1"/>
  <c r="J20" i="27"/>
  <c r="K20" i="27" s="1"/>
  <c r="AG20" i="27" s="1"/>
  <c r="AD19" i="27"/>
  <c r="AE19" i="27" s="1"/>
  <c r="AS19" i="27" s="1"/>
  <c r="AT19" i="27" s="1"/>
  <c r="Y19" i="27"/>
  <c r="Z19" i="27" s="1"/>
  <c r="AP19" i="27" s="1"/>
  <c r="AQ19" i="27" s="1"/>
  <c r="T19" i="27"/>
  <c r="U19" i="27" s="1"/>
  <c r="AM19" i="27" s="1"/>
  <c r="AN19" i="27" s="1"/>
  <c r="O19" i="27"/>
  <c r="P19" i="27" s="1"/>
  <c r="AJ19" i="27" s="1"/>
  <c r="AK19" i="27" s="1"/>
  <c r="J19" i="27"/>
  <c r="K19" i="27" s="1"/>
  <c r="AG19" i="27" s="1"/>
  <c r="AD18" i="27"/>
  <c r="AE18" i="27" s="1"/>
  <c r="AS18" i="27" s="1"/>
  <c r="AT18" i="27" s="1"/>
  <c r="Y18" i="27"/>
  <c r="Z18" i="27" s="1"/>
  <c r="AP18" i="27" s="1"/>
  <c r="AQ18" i="27" s="1"/>
  <c r="T18" i="27"/>
  <c r="U18" i="27" s="1"/>
  <c r="AM18" i="27" s="1"/>
  <c r="AN18" i="27" s="1"/>
  <c r="O18" i="27"/>
  <c r="P18" i="27" s="1"/>
  <c r="AJ18" i="27" s="1"/>
  <c r="AK18" i="27" s="1"/>
  <c r="J18" i="27"/>
  <c r="K18" i="27" s="1"/>
  <c r="AG18" i="27" s="1"/>
  <c r="AD17" i="27"/>
  <c r="AE17" i="27" s="1"/>
  <c r="AS17" i="27" s="1"/>
  <c r="AT17" i="27" s="1"/>
  <c r="Y17" i="27"/>
  <c r="Z17" i="27" s="1"/>
  <c r="AP17" i="27" s="1"/>
  <c r="AQ17" i="27" s="1"/>
  <c r="T17" i="27"/>
  <c r="U17" i="27" s="1"/>
  <c r="AM17" i="27" s="1"/>
  <c r="AN17" i="27" s="1"/>
  <c r="O17" i="27"/>
  <c r="P17" i="27" s="1"/>
  <c r="AJ17" i="27" s="1"/>
  <c r="AK17" i="27" s="1"/>
  <c r="J17" i="27"/>
  <c r="K17" i="27" s="1"/>
  <c r="AG17" i="27" s="1"/>
  <c r="AD16" i="27"/>
  <c r="AE16" i="27" s="1"/>
  <c r="AS16" i="27" s="1"/>
  <c r="AT16" i="27" s="1"/>
  <c r="Y16" i="27"/>
  <c r="Z16" i="27" s="1"/>
  <c r="AP16" i="27" s="1"/>
  <c r="AQ16" i="27" s="1"/>
  <c r="T16" i="27"/>
  <c r="U16" i="27" s="1"/>
  <c r="AM16" i="27" s="1"/>
  <c r="AN16" i="27" s="1"/>
  <c r="O16" i="27"/>
  <c r="P16" i="27" s="1"/>
  <c r="AJ16" i="27" s="1"/>
  <c r="AK16" i="27" s="1"/>
  <c r="J16" i="27"/>
  <c r="K16" i="27" s="1"/>
  <c r="AG16" i="27" s="1"/>
  <c r="AD15" i="27"/>
  <c r="AE15" i="27" s="1"/>
  <c r="AS15" i="27" s="1"/>
  <c r="AT15" i="27" s="1"/>
  <c r="Y15" i="27"/>
  <c r="Z15" i="27" s="1"/>
  <c r="AP15" i="27" s="1"/>
  <c r="AQ15" i="27" s="1"/>
  <c r="T15" i="27"/>
  <c r="U15" i="27" s="1"/>
  <c r="AM15" i="27" s="1"/>
  <c r="AN15" i="27" s="1"/>
  <c r="O15" i="27"/>
  <c r="P15" i="27" s="1"/>
  <c r="AJ15" i="27" s="1"/>
  <c r="AK15" i="27" s="1"/>
  <c r="J15" i="27"/>
  <c r="K15" i="27" s="1"/>
  <c r="AG15" i="27" s="1"/>
  <c r="AD14" i="27"/>
  <c r="AE14" i="27" s="1"/>
  <c r="AS14" i="27" s="1"/>
  <c r="AT14" i="27" s="1"/>
  <c r="Y14" i="27"/>
  <c r="Z14" i="27" s="1"/>
  <c r="AP14" i="27" s="1"/>
  <c r="AQ14" i="27" s="1"/>
  <c r="T14" i="27"/>
  <c r="U14" i="27" s="1"/>
  <c r="AM14" i="27" s="1"/>
  <c r="AN14" i="27" s="1"/>
  <c r="O14" i="27"/>
  <c r="P14" i="27" s="1"/>
  <c r="AJ14" i="27" s="1"/>
  <c r="AK14" i="27" s="1"/>
  <c r="J14" i="27"/>
  <c r="K14" i="27" s="1"/>
  <c r="AG14" i="27" s="1"/>
  <c r="AD13" i="27"/>
  <c r="AE13" i="27" s="1"/>
  <c r="AS13" i="27" s="1"/>
  <c r="AT13" i="27" s="1"/>
  <c r="Y13" i="27"/>
  <c r="Z13" i="27" s="1"/>
  <c r="AP13" i="27" s="1"/>
  <c r="AQ13" i="27" s="1"/>
  <c r="T13" i="27"/>
  <c r="U13" i="27" s="1"/>
  <c r="AM13" i="27" s="1"/>
  <c r="AN13" i="27" s="1"/>
  <c r="O13" i="27"/>
  <c r="P13" i="27" s="1"/>
  <c r="AJ13" i="27" s="1"/>
  <c r="AK13" i="27" s="1"/>
  <c r="J13" i="27"/>
  <c r="K13" i="27" s="1"/>
  <c r="AG13" i="27" s="1"/>
  <c r="AD12" i="27"/>
  <c r="AE12" i="27" s="1"/>
  <c r="AS12" i="27" s="1"/>
  <c r="AT12" i="27" s="1"/>
  <c r="Y12" i="27"/>
  <c r="Z12" i="27" s="1"/>
  <c r="AP12" i="27" s="1"/>
  <c r="AQ12" i="27" s="1"/>
  <c r="T12" i="27"/>
  <c r="U12" i="27" s="1"/>
  <c r="AM12" i="27" s="1"/>
  <c r="AN12" i="27" s="1"/>
  <c r="O12" i="27"/>
  <c r="P12" i="27" s="1"/>
  <c r="AJ12" i="27" s="1"/>
  <c r="AK12" i="27" s="1"/>
  <c r="J12" i="27"/>
  <c r="K12" i="27" s="1"/>
  <c r="AG12" i="27" s="1"/>
  <c r="AD11" i="27"/>
  <c r="AE11" i="27" s="1"/>
  <c r="AS11" i="27" s="1"/>
  <c r="AT11" i="27" s="1"/>
  <c r="Y11" i="27"/>
  <c r="Z11" i="27" s="1"/>
  <c r="AP11" i="27" s="1"/>
  <c r="AQ11" i="27" s="1"/>
  <c r="T11" i="27"/>
  <c r="U11" i="27" s="1"/>
  <c r="AM11" i="27" s="1"/>
  <c r="AN11" i="27" s="1"/>
  <c r="O11" i="27"/>
  <c r="P11" i="27" s="1"/>
  <c r="AJ11" i="27" s="1"/>
  <c r="AK11" i="27" s="1"/>
  <c r="J11" i="27"/>
  <c r="K11" i="27" s="1"/>
  <c r="AG11" i="27" s="1"/>
  <c r="AD10" i="27"/>
  <c r="AE10" i="27" s="1"/>
  <c r="AS10" i="27" s="1"/>
  <c r="AT10" i="27" s="1"/>
  <c r="Y10" i="27"/>
  <c r="Z10" i="27" s="1"/>
  <c r="AP10" i="27" s="1"/>
  <c r="AQ10" i="27" s="1"/>
  <c r="T10" i="27"/>
  <c r="U10" i="27" s="1"/>
  <c r="AM10" i="27" s="1"/>
  <c r="AN10" i="27" s="1"/>
  <c r="O10" i="27"/>
  <c r="P10" i="27" s="1"/>
  <c r="AJ10" i="27" s="1"/>
  <c r="AK10" i="27" s="1"/>
  <c r="J10" i="27"/>
  <c r="K10" i="27" s="1"/>
  <c r="AG10" i="27" s="1"/>
  <c r="AD9" i="27"/>
  <c r="AE9" i="27" s="1"/>
  <c r="AS9" i="27" s="1"/>
  <c r="AT9" i="27" s="1"/>
  <c r="Y9" i="27"/>
  <c r="Z9" i="27" s="1"/>
  <c r="AP9" i="27" s="1"/>
  <c r="AQ9" i="27" s="1"/>
  <c r="T9" i="27"/>
  <c r="U9" i="27" s="1"/>
  <c r="AM9" i="27" s="1"/>
  <c r="AN9" i="27" s="1"/>
  <c r="O9" i="27"/>
  <c r="P9" i="27" s="1"/>
  <c r="AJ9" i="27" s="1"/>
  <c r="AK9" i="27" s="1"/>
  <c r="J9" i="27"/>
  <c r="K9" i="27" s="1"/>
  <c r="AG9" i="27" s="1"/>
  <c r="AD8" i="27"/>
  <c r="AE8" i="27" s="1"/>
  <c r="AS8" i="27" s="1"/>
  <c r="AT8" i="27" s="1"/>
  <c r="Y8" i="27"/>
  <c r="Z8" i="27" s="1"/>
  <c r="AP8" i="27" s="1"/>
  <c r="AQ8" i="27" s="1"/>
  <c r="T8" i="27"/>
  <c r="U8" i="27" s="1"/>
  <c r="AM8" i="27" s="1"/>
  <c r="AN8" i="27" s="1"/>
  <c r="O8" i="27"/>
  <c r="P8" i="27" s="1"/>
  <c r="AJ8" i="27" s="1"/>
  <c r="AK8" i="27" s="1"/>
  <c r="J8" i="27"/>
  <c r="K8" i="27" s="1"/>
  <c r="AG8" i="27" s="1"/>
  <c r="AD7" i="27"/>
  <c r="AC7" i="27"/>
  <c r="AE7" i="27" s="1"/>
  <c r="AS7" i="27" s="1"/>
  <c r="AT7" i="27" s="1"/>
  <c r="Y7" i="27"/>
  <c r="X7" i="27"/>
  <c r="Z7" i="27" s="1"/>
  <c r="AP7" i="27" s="1"/>
  <c r="AQ7" i="27" s="1"/>
  <c r="T7" i="27"/>
  <c r="S7" i="27"/>
  <c r="U7" i="27" s="1"/>
  <c r="AM7" i="27" s="1"/>
  <c r="AN7" i="27" s="1"/>
  <c r="O7" i="27"/>
  <c r="N7" i="27"/>
  <c r="P7" i="27" s="1"/>
  <c r="AJ7" i="27" s="1"/>
  <c r="AK7" i="27" s="1"/>
  <c r="J7" i="27"/>
  <c r="I7" i="27"/>
  <c r="K7" i="27" s="1"/>
  <c r="AG7" i="27" s="1"/>
  <c r="AE6" i="27"/>
  <c r="AS6" i="27" s="1"/>
  <c r="AT6" i="27" s="1"/>
  <c r="AD6" i="27"/>
  <c r="Z6" i="27"/>
  <c r="AP6" i="27" s="1"/>
  <c r="AQ6" i="27" s="1"/>
  <c r="Y6" i="27"/>
  <c r="U6" i="27"/>
  <c r="AM6" i="27" s="1"/>
  <c r="AN6" i="27" s="1"/>
  <c r="T6" i="27"/>
  <c r="P6" i="27"/>
  <c r="AJ6" i="27" s="1"/>
  <c r="AK6" i="27" s="1"/>
  <c r="O6" i="27"/>
  <c r="K6" i="27"/>
  <c r="AG6" i="27" s="1"/>
  <c r="J6" i="27"/>
  <c r="AE5" i="27"/>
  <c r="AS5" i="27" s="1"/>
  <c r="AT5" i="27" s="1"/>
  <c r="AD5" i="27"/>
  <c r="Z5" i="27"/>
  <c r="AP5" i="27" s="1"/>
  <c r="AQ5" i="27" s="1"/>
  <c r="Y5" i="27"/>
  <c r="U5" i="27"/>
  <c r="AM5" i="27" s="1"/>
  <c r="AN5" i="27" s="1"/>
  <c r="T5" i="27"/>
  <c r="P5" i="27"/>
  <c r="AJ5" i="27" s="1"/>
  <c r="AK5" i="27" s="1"/>
  <c r="O5" i="27"/>
  <c r="K5" i="27"/>
  <c r="AG5" i="27" s="1"/>
  <c r="J5" i="27"/>
  <c r="AE4" i="27"/>
  <c r="AS4" i="27" s="1"/>
  <c r="AT4" i="27" s="1"/>
  <c r="AD4" i="27"/>
  <c r="Z4" i="27"/>
  <c r="AP4" i="27" s="1"/>
  <c r="AQ4" i="27" s="1"/>
  <c r="Y4" i="27"/>
  <c r="U4" i="27"/>
  <c r="AM4" i="27" s="1"/>
  <c r="AN4" i="27" s="1"/>
  <c r="T4" i="27"/>
  <c r="P4" i="27"/>
  <c r="AJ4" i="27" s="1"/>
  <c r="AK4" i="27" s="1"/>
  <c r="O4" i="27"/>
  <c r="K4" i="27"/>
  <c r="AG4" i="27" s="1"/>
  <c r="J4" i="27"/>
  <c r="AE3" i="27"/>
  <c r="AS3" i="27" s="1"/>
  <c r="AD3" i="27"/>
  <c r="Z3" i="27"/>
  <c r="AP3" i="27" s="1"/>
  <c r="Y3" i="27"/>
  <c r="U3" i="27"/>
  <c r="AM3" i="27" s="1"/>
  <c r="T3" i="27"/>
  <c r="P3" i="27"/>
  <c r="AJ3" i="27" s="1"/>
  <c r="O3" i="27"/>
  <c r="K3" i="27"/>
  <c r="AG3" i="27" s="1"/>
  <c r="J3" i="27"/>
  <c r="AH7" i="27" l="1"/>
  <c r="AV7" i="27" s="1"/>
  <c r="AU7" i="27"/>
  <c r="AU8" i="27"/>
  <c r="AH8" i="27"/>
  <c r="AV8" i="27" s="1"/>
  <c r="AU10" i="27"/>
  <c r="AH10" i="27"/>
  <c r="AV10" i="27" s="1"/>
  <c r="AH12" i="27"/>
  <c r="AV12" i="27" s="1"/>
  <c r="AU12" i="27"/>
  <c r="AH14" i="27"/>
  <c r="AV14" i="27" s="1"/>
  <c r="AU14" i="27"/>
  <c r="AG53" i="27"/>
  <c r="AU3" i="27"/>
  <c r="AH3" i="27"/>
  <c r="AJ53" i="27"/>
  <c r="AK3" i="27"/>
  <c r="AK53" i="27" s="1"/>
  <c r="AM53" i="27"/>
  <c r="AN3" i="27"/>
  <c r="AN53" i="27" s="1"/>
  <c r="AP53" i="27"/>
  <c r="AQ3" i="27"/>
  <c r="AQ53" i="27" s="1"/>
  <c r="AS53" i="27"/>
  <c r="AT3" i="27"/>
  <c r="AT53" i="27" s="1"/>
  <c r="AU4" i="27"/>
  <c r="AH4" i="27"/>
  <c r="AV4" i="27" s="1"/>
  <c r="AH5" i="27"/>
  <c r="AV5" i="27" s="1"/>
  <c r="AU5" i="27"/>
  <c r="AH6" i="27"/>
  <c r="AV6" i="27" s="1"/>
  <c r="AU6" i="27"/>
  <c r="AH9" i="27"/>
  <c r="AV9" i="27" s="1"/>
  <c r="AU9" i="27"/>
  <c r="AU11" i="27"/>
  <c r="AH11" i="27"/>
  <c r="AV11" i="27" s="1"/>
  <c r="AU13" i="27"/>
  <c r="AH13" i="27"/>
  <c r="AV13" i="27" s="1"/>
  <c r="AU15" i="27"/>
  <c r="AH15" i="27"/>
  <c r="AV15" i="27" s="1"/>
  <c r="AU17" i="27"/>
  <c r="AH17" i="27"/>
  <c r="AV17" i="27" s="1"/>
  <c r="AH19" i="27"/>
  <c r="AV19" i="27" s="1"/>
  <c r="AU19" i="27"/>
  <c r="AU21" i="27"/>
  <c r="AH21" i="27"/>
  <c r="AV21" i="27" s="1"/>
  <c r="AU23" i="27"/>
  <c r="AH23" i="27"/>
  <c r="AV23" i="27" s="1"/>
  <c r="AU25" i="27"/>
  <c r="AH25" i="27"/>
  <c r="AV25" i="27" s="1"/>
  <c r="AH27" i="27"/>
  <c r="AV27" i="27" s="1"/>
  <c r="AU27" i="27"/>
  <c r="AH31" i="27"/>
  <c r="AV31" i="27" s="1"/>
  <c r="AU31" i="27"/>
  <c r="AH35" i="27"/>
  <c r="AV35" i="27" s="1"/>
  <c r="AU35" i="27"/>
  <c r="AH39" i="27"/>
  <c r="AV39" i="27" s="1"/>
  <c r="AU39" i="27"/>
  <c r="AU16" i="27"/>
  <c r="AH16" i="27"/>
  <c r="AV16" i="27" s="1"/>
  <c r="AU18" i="27"/>
  <c r="AH18" i="27"/>
  <c r="AV18" i="27" s="1"/>
  <c r="AU20" i="27"/>
  <c r="AH20" i="27"/>
  <c r="AV20" i="27" s="1"/>
  <c r="AU22" i="27"/>
  <c r="AH22" i="27"/>
  <c r="AV22" i="27" s="1"/>
  <c r="AU24" i="27"/>
  <c r="AH24" i="27"/>
  <c r="AV24" i="27" s="1"/>
  <c r="AH26" i="27"/>
  <c r="AV26" i="27" s="1"/>
  <c r="AU26" i="27"/>
  <c r="AH29" i="27"/>
  <c r="AV29" i="27" s="1"/>
  <c r="AU29" i="27"/>
  <c r="AH33" i="27"/>
  <c r="AV33" i="27" s="1"/>
  <c r="AU33" i="27"/>
  <c r="AH37" i="27"/>
  <c r="AV37" i="27" s="1"/>
  <c r="AU37" i="27"/>
  <c r="AU28" i="27"/>
  <c r="AU30" i="27"/>
  <c r="AU32" i="27"/>
  <c r="AU34" i="27"/>
  <c r="AU36" i="27"/>
  <c r="AU38" i="27"/>
  <c r="AH41" i="27"/>
  <c r="AV41" i="27" s="1"/>
  <c r="AU41" i="27"/>
  <c r="AU45" i="27"/>
  <c r="AH45" i="27"/>
  <c r="AV45" i="27" s="1"/>
  <c r="AV28" i="27"/>
  <c r="AV30" i="27"/>
  <c r="AV32" i="27"/>
  <c r="AV34" i="27"/>
  <c r="AV36" i="27"/>
  <c r="AV38" i="27"/>
  <c r="AH40" i="27"/>
  <c r="AV40" i="27" s="1"/>
  <c r="AU40" i="27"/>
  <c r="AH43" i="27"/>
  <c r="AV43" i="27" s="1"/>
  <c r="AU43" i="27"/>
  <c r="AU42" i="27"/>
  <c r="AU44" i="27"/>
  <c r="AU46" i="27"/>
  <c r="AH47" i="27"/>
  <c r="AV47" i="27" s="1"/>
  <c r="AU47" i="27"/>
  <c r="AU48" i="27"/>
  <c r="AV42" i="27"/>
  <c r="AV44" i="27"/>
  <c r="AH50" i="27"/>
  <c r="AV50" i="27" s="1"/>
  <c r="AU50" i="27"/>
  <c r="AU49" i="27"/>
  <c r="AH51" i="27"/>
  <c r="AV51" i="27" s="1"/>
  <c r="AU51" i="27"/>
  <c r="AV49" i="27"/>
  <c r="AH52" i="27"/>
  <c r="AV52" i="27" s="1"/>
  <c r="AU52" i="27"/>
  <c r="AU53" i="27" l="1"/>
  <c r="AH53" i="27"/>
  <c r="AV3" i="27"/>
  <c r="AV53" i="27" s="1"/>
</calcChain>
</file>

<file path=xl/sharedStrings.xml><?xml version="1.0" encoding="utf-8"?>
<sst xmlns="http://schemas.openxmlformats.org/spreadsheetml/2006/main" count="950" uniqueCount="517">
  <si>
    <t>Levantamento e Solução</t>
  </si>
  <si>
    <t>Desenvolvimento</t>
  </si>
  <si>
    <t>Testes funcionais</t>
  </si>
  <si>
    <t>Promoção de Pacotes</t>
  </si>
  <si>
    <t>Deploy</t>
  </si>
  <si>
    <t>Workflow</t>
  </si>
  <si>
    <t>Perfil de Acesso</t>
  </si>
  <si>
    <t>Auditoria por Campos/Registros</t>
  </si>
  <si>
    <t>Record SQL Table/Derived/Work</t>
  </si>
  <si>
    <t>Record SQL View</t>
  </si>
  <si>
    <t>Componente Interface</t>
  </si>
  <si>
    <t>PeopleCode</t>
  </si>
  <si>
    <t>Application Engine</t>
  </si>
  <si>
    <t>Application Package</t>
  </si>
  <si>
    <t>Relatório em XML Publisher</t>
  </si>
  <si>
    <t>Relatório em Crystal</t>
  </si>
  <si>
    <t>Relatório em SQR</t>
  </si>
  <si>
    <t>Workflow - Business Process</t>
  </si>
  <si>
    <t>Workflow - AWE</t>
  </si>
  <si>
    <t>Referências de Conteúdo</t>
  </si>
  <si>
    <t>FileLayout</t>
  </si>
  <si>
    <t>Integration Broker</t>
  </si>
  <si>
    <t>Treinamento/Capacitação</t>
  </si>
  <si>
    <t>Empacotamento</t>
  </si>
  <si>
    <t>No máximo dois dos itens abaixo:
a) Criação de componente novo;
b) Criação de página nova;
c) Inclusão de página em componente original;
d) Criação ou alteração de relatório SQR / Crystal / XML Publisher;
e) Criação ou alteração de workflow em funcionalidade customizada;
f) Alteração de propriedades de componentes ou páginas originais.</t>
  </si>
  <si>
    <t>No máximo um dos itens abaixo:
a) Criação de um processo novo;
b) Criação de application package;
c) Criação ou alteração de nVision;
d) Criação ou alteração component interface;
e) Alteração de workflow em funcionalidade original;
f) Criação ou alteração de integração com sistemas externos;
g) Alteração de propriedades de componentes originais.</t>
  </si>
  <si>
    <t>No máximo um dos itens abaixo:
a) Criação de workflow em funcionalidade original;
b) Alteração de processo online original.</t>
  </si>
  <si>
    <t>Parametrização</t>
  </si>
  <si>
    <t>Quando segue o padrão da estrutura organizacional por centro de custo, considerando apenas 01 (um) centro de custo.</t>
  </si>
  <si>
    <t>Quando segue o padrão da estrutura organizacional por centro de custo, considerando mais de 01 (um) centro de custo.</t>
  </si>
  <si>
    <t>Não se aplica.</t>
  </si>
  <si>
    <t>Parametrização para acesso, recuperação e exibição de dados diretamente das tabelas do aplicativo.</t>
  </si>
  <si>
    <t>Listagem de tabela única com filtros simples</t>
  </si>
  <si>
    <t>Listagem de uma ou mais tabelas com critérios de filtros simples e relacionamento padrão.</t>
  </si>
  <si>
    <t>Listagem de uma ou mais tabelas com relacionamento complexo.</t>
  </si>
  <si>
    <t>Não se aplica</t>
  </si>
  <si>
    <t>Parametrizações diretamente ligadas às transações de negócios.</t>
  </si>
  <si>
    <t>Parametrização de 01 (uma) tela do sistema que impacta diretamente 01 (uma) única transação de negócio.</t>
  </si>
  <si>
    <t>Parametrização de 2 (duas) ou mais telas do sistema que impacta diretamente 01 (uma) única transação de negócio.</t>
  </si>
  <si>
    <t>Parametrização de 2 (duas) ou mais telas do sistema que impacta diretamente ou indiretamente 02 (duas) ou mais transações de negócio.</t>
  </si>
  <si>
    <t>Parametrização para criação de 01 (uma) Empresa, Unidade de Negócios ou ID Set.</t>
  </si>
  <si>
    <t>Parametrização de classificações Contábeis Flexíveis.</t>
  </si>
  <si>
    <t>Criação de trilha de Auditoria de registros.</t>
  </si>
  <si>
    <t>Até 2 registros ou 20 campos auditados</t>
  </si>
  <si>
    <t>Até 4 registros ou 50 campos auditados</t>
  </si>
  <si>
    <t>Até 6 registros ou 80 campos auditados</t>
  </si>
  <si>
    <t>Até 8 registros ou 100 campos auditados</t>
  </si>
  <si>
    <t>mais de 8 registros ou 100 campos auditados</t>
  </si>
  <si>
    <t>Somente um item abaixo:
Remover campos em Sql Table
Alterar propriedades de record</t>
  </si>
  <si>
    <t>Criação de record view sem critérios sql</t>
  </si>
  <si>
    <t>Criação de record view com critérios sql</t>
  </si>
  <si>
    <t>Criação de record view com critérios sql de 2 a 3 tabelas
Inclusão de campo em record view customizada</t>
  </si>
  <si>
    <t>Criação de pagina com apenas nível 0.
Alteração de rotulo de campos.</t>
  </si>
  <si>
    <t>Criação de página com nível 1.
Alteração de layout da pagina.</t>
  </si>
  <si>
    <t>Criação de pagina com nível 2</t>
  </si>
  <si>
    <t xml:space="preserve">Criação de pagina com nivel 3
Criação de página com até 2 subpages
Alteração de pagina customizada
</t>
  </si>
  <si>
    <t>Criação de Component Interface com nivel 3
Alteração de component interface customizado</t>
  </si>
  <si>
    <t>Criação/alteração de component interface com mais de 1 componente
Validações externas do component interface
Alteração de component interface original</t>
  </si>
  <si>
    <t>Codificação em linguagem Peoplecode.</t>
  </si>
  <si>
    <t>Criação de Peoplecode de pagina</t>
  </si>
  <si>
    <t>Criação de peoplecode de pagina com apenas nível 0</t>
  </si>
  <si>
    <t>Criação de peoplecode componente
Alteração de peoplecode customizado</t>
  </si>
  <si>
    <t>Criação de Application engine do tipo biblioteca</t>
  </si>
  <si>
    <t>Criação de Application engine com 1 seção e até 2 steps</t>
  </si>
  <si>
    <t>Criação de Application engine com 1 seção e mais de 2 steps</t>
  </si>
  <si>
    <t>Criação de Application engine com mais de 1 seção
Alteração de Application engine customizado
Criação de Application engine com mais de 1 record aet</t>
  </si>
  <si>
    <t>Criação de Application engine com biblioteca
Criação de Application engine com temporary tables
Alteração de Application engine original</t>
  </si>
  <si>
    <t>Criação de Application package sem importação de classes</t>
  </si>
  <si>
    <t>Criação de Application package com importação de até 1 classe</t>
  </si>
  <si>
    <t>Relatório com até 1 query e sem linhas variáveis</t>
  </si>
  <si>
    <t>Relatório com até 1 query e com linhas variáveis</t>
  </si>
  <si>
    <t>Relatório com até 1 query, com linhas variáveis e com validação</t>
  </si>
  <si>
    <t>Relatório com mais de 1 query, com linhas variáveis e com validação
Alteração de relatorio customizado</t>
  </si>
  <si>
    <t>Inclusão de campo do tipo long
Inclusão de imagem
Alteração de relatorio original</t>
  </si>
  <si>
    <t>Relatório com até 1 procedure</t>
  </si>
  <si>
    <t>Relatório com até 3 procedures</t>
  </si>
  <si>
    <t>Relatório com mais de 3 procedures</t>
  </si>
  <si>
    <t>Alteração de relatorio customizado</t>
  </si>
  <si>
    <t>Alteração de relatorio original</t>
  </si>
  <si>
    <t>Criação de  Business Process com até 1 notificação</t>
  </si>
  <si>
    <t>Criação de  Business Process com evento até 1 notificação</t>
  </si>
  <si>
    <t>Criação de  Business Process com evento e lista de trabalho</t>
  </si>
  <si>
    <t>Criação de  Business Process com evento, notificação e lista de trabalho
Alteração de Business Process customizado</t>
  </si>
  <si>
    <t>Criação de  Business Process com vários eventos, notificação e lista de trabalho
Alteração de Business Process original</t>
  </si>
  <si>
    <t>Criação de AWE com apenas notificação em lista de trabalho com somente 1 etapa.</t>
  </si>
  <si>
    <t>Criação de AWE com apenas email com somente 1 etapa.</t>
  </si>
  <si>
    <t>Criação de AWE com email e notificação com somente mais de 1 etapa.</t>
  </si>
  <si>
    <t>Criação de AWE com validação em application package customizado
Alteração de AWE customizado</t>
  </si>
  <si>
    <t xml:space="preserve">Criação de AWE com varios níveis de estágios e caminhos
Criação de AWE com regras de validação de caminhos
Criação de AWE com lista de configuração customizada
Alteração de AWE original </t>
  </si>
  <si>
    <t>Criação de referencia de conteudo.</t>
  </si>
  <si>
    <t>Criação de referência sem pasta e sem vínculo</t>
  </si>
  <si>
    <t>Criação de referência com vínculo</t>
  </si>
  <si>
    <t>Criação de referência com mais de 1 vínculo</t>
  </si>
  <si>
    <t>Criação de referência com mais de 1 vínculo e pasta
Alteração de referência customizada</t>
  </si>
  <si>
    <t>Alteração de referência original</t>
  </si>
  <si>
    <t>Criação de filelayout sem tabela física</t>
  </si>
  <si>
    <t>Criação de filelayout com até 1 tabela</t>
  </si>
  <si>
    <t>Criação de filelayout com mais de 1 tabela</t>
  </si>
  <si>
    <t>Criação de filelayout com 1 nível
Alteração de filelayout customizado</t>
  </si>
  <si>
    <t>Criação de filelayout com mais de 1 nível
Alteração de filelayout original</t>
  </si>
  <si>
    <t>Criação de integração coma até 1 tabela</t>
  </si>
  <si>
    <t>Criação de integração com até 1 tabela e validação</t>
  </si>
  <si>
    <t>Criação de integração com mais de 1 tabela e validações</t>
  </si>
  <si>
    <t>Alteração de integração customizada</t>
  </si>
  <si>
    <t>Alteração de integração original</t>
  </si>
  <si>
    <t>Treinamento</t>
  </si>
  <si>
    <t>Geração de pacote de projeto.</t>
  </si>
  <si>
    <t>Deploy de pacotes que contenham apenas objetos on-line (páginas, componentes, registros e views)</t>
  </si>
  <si>
    <t>Deploy de pacotes que contenham objetos batch (SQR e Crystal), exceto Cobol</t>
  </si>
  <si>
    <t>Deploy de pacotes que contenham XML Publisher ou instruções manuais</t>
  </si>
  <si>
    <t>Deploy de pacotes com alteração de Cobol</t>
  </si>
  <si>
    <t>E</t>
  </si>
  <si>
    <t>Gerenciamento</t>
  </si>
  <si>
    <t>Gerar pacote de projeto contendo até 15 objetos.</t>
  </si>
  <si>
    <t>Gerar pacote de projeto contendo até 30 objetos.</t>
  </si>
  <si>
    <t>Gerar pacote de projeto contendo até 40 objetos.</t>
  </si>
  <si>
    <t>Gerar pacote de projeto contendo até 50 objetos ou incluir objetos externos</t>
  </si>
  <si>
    <t>Extração de Dados</t>
  </si>
  <si>
    <t>Carga de Dados</t>
  </si>
  <si>
    <t>Carga de Dados em componente com regras e com depêndências complexas</t>
  </si>
  <si>
    <t>Formulário Simples</t>
  </si>
  <si>
    <t>Criação de 1 (um) novo formulário com apenas 1 (uma) linha e apenas 1 (uma) coluna.</t>
  </si>
  <si>
    <t>Criação de 1 (um) novo formulário com várias linhas e/ou várias colunas.</t>
  </si>
  <si>
    <t>Formulário Composto</t>
  </si>
  <si>
    <t>Criação de 1 (um) novo formulário composto com até 2 (dois) formulários simples.</t>
  </si>
  <si>
    <t>Criação de 1 (um) novo formulário composto com até 4 (quatro) formulários simples.</t>
  </si>
  <si>
    <t>Criação de 1 (um) novo formulário composto com mais de 4 (quatro) formulários simples.</t>
  </si>
  <si>
    <t>Menu</t>
  </si>
  <si>
    <t>Inclusão de 1 (um) novo sub-menu para 1 (um) menu já existente.</t>
  </si>
  <si>
    <t>Criação de 1 (um) novo menu com até 3 (três) sub-menus e/ou associação até 2 (dois) formulários simples.</t>
  </si>
  <si>
    <t>Criação de 1 (um) novo menu com até 6 (seis) sub-menus e/ou associação até 4 (quatro) formulários simples.</t>
  </si>
  <si>
    <t>Criação de 1 (um) novo menu com até 12 (doze) sub-menus e/ou associação até 10 (dez) formulários simples.</t>
  </si>
  <si>
    <t>Smart List</t>
  </si>
  <si>
    <t>Inclusão de até 5 (cinco) novos membros para 1 (uma) smart list já existente.</t>
  </si>
  <si>
    <t>Inclusão de mais 5 (cinco) novos membros para 1 (uma) smart list já existente.</t>
  </si>
  <si>
    <t>Criação de 1 (uma) nova smart list com até 5 (cinco) membros e associação ao membro da dimensão destino.</t>
  </si>
  <si>
    <t>Criação de nova smart list com mais de 5 (cinco) membros e associação ao membro da dimensão destino.</t>
  </si>
  <si>
    <t>Lista de Tarefa</t>
  </si>
  <si>
    <t>Inclusão de 1 (uma) nova tarefa para 1 (uma) tarefa já existente.</t>
  </si>
  <si>
    <t>Criação de 1 (uma) lista de tarefa com até 10 (dez) tarefas.</t>
  </si>
  <si>
    <t>Criação de 1 (uma) lista de tarefa com até 20 (vinte) tarefas.</t>
  </si>
  <si>
    <t>Criação de 1 (uma) lista de tarefa com até 30 (trinta) tarefas.</t>
  </si>
  <si>
    <t>Variável</t>
  </si>
  <si>
    <t>Criação de 1 (uma) variável de essbase ou variável de usuário.</t>
  </si>
  <si>
    <t>Hierarquia da Unidade de Planejamento</t>
  </si>
  <si>
    <t>Parametrização de um Fluxo de Aprovação por ambiente destino.</t>
  </si>
  <si>
    <t>Membro</t>
  </si>
  <si>
    <t>Dimensão</t>
  </si>
  <si>
    <t>Criação de dimensão numa aplicação, sem a inclusão dos membros por ambiente de destino.</t>
  </si>
  <si>
    <t>Criação de dimensão atributo e associação com a dimensão de membro.</t>
  </si>
  <si>
    <t>Configuração do ERPi</t>
  </si>
  <si>
    <t>Alteração de parâmetros de 1 (uma) regra para importação de valores para o Hyperion.</t>
  </si>
  <si>
    <t>Criação de 1 (uma) regra para importação de valores para o Hyperion, utilizando origem e destino existente.</t>
  </si>
  <si>
    <t>Alteração de parâmetros de 1 (uma) regra para exportação de valores do Hyperion, utilizando origem e destino existente.</t>
  </si>
  <si>
    <t>Criação da configuração de 1 (uma) nova origem ou 1 (um) novo destino. Contemplando todas as parametrizaçõesd o ERPi.</t>
  </si>
  <si>
    <t>Alteração do código de 1 (uma) regra de negócio de consolidação de valores.</t>
  </si>
  <si>
    <t>Alteração de 1 (uma) nova regra de negócio de cópia de valores entre membros. Ou criação de 1 (uma) regra de negócio de consolidação de valores.</t>
  </si>
  <si>
    <t>Alteração de 1 (uma) nova regra de negócio de transformação de valores sem parâmetro. Ou criação de 1 (uma) regra de negócio cópia de valores entre membros.</t>
  </si>
  <si>
    <t>Criação de 1 (uma) regra de negócio de transformação de valores com até de 10 (dez) parâmetros.</t>
  </si>
  <si>
    <t>Criação de 1 (uma) regra de negócio de transformação de valores com até de 30 (dez) parâmetros.</t>
  </si>
  <si>
    <t>Conjunto de regras</t>
  </si>
  <si>
    <t>Alteração de conjunto de regras sem variáveis de input.</t>
  </si>
  <si>
    <t>Alteração de conjunto de regras com variáveis de input. Ou criação de conjunto de regras sem variáveis de input.</t>
  </si>
  <si>
    <t>Criação de conjunto de regras com variáveis de input.</t>
  </si>
  <si>
    <t>Financial Report</t>
  </si>
  <si>
    <t>Alteração simples de relatório existente. Exemplo: alteração do logo, título, layout e membros do PDV.</t>
  </si>
  <si>
    <t>Alteração complexa de relatório existente. Exemplo: alteração dos membros das linhas e colunas. Inclusão de novas linhas e colunas.</t>
  </si>
  <si>
    <t>Criação de 1 (um) novo relatório com linhas e colunas diretamente do Hyperion, sem tratamento ou fórmula.</t>
  </si>
  <si>
    <t>Criação de 1 (um) novo relatório com linhas e colunas com tratamento ou fórmula.</t>
  </si>
  <si>
    <t>Criação de book de relatórios.</t>
  </si>
  <si>
    <t>Gerar pacote de projeto contendo até 5 objetos.</t>
  </si>
  <si>
    <t>Configuração de 1 (uma) propriedade do aplicativo.</t>
  </si>
  <si>
    <t>Configuração de 1 (uma) propriedade do usuário.</t>
  </si>
  <si>
    <t>Configuração de 1 (uma) propriedade personalizada.</t>
  </si>
  <si>
    <t>Alteração do modelo de hierarquia existente.</t>
  </si>
  <si>
    <t xml:space="preserve">Criação de 1 (uma) nova hieraquia utilizando somente 1 (uma) dimensão. </t>
  </si>
  <si>
    <t>Criação de 1 (uma) nova hieraquia utilizando mais de 1 (uma) dimensão.</t>
  </si>
  <si>
    <t>Alteração da seleção de membros de 1 (um) formulário (até 5 dimensões)</t>
  </si>
  <si>
    <t>Alteração da seleção de membros de 1 (um) formulário (mais de 5 dimensões)</t>
  </si>
  <si>
    <t>Alteração de formulário composto.</t>
  </si>
  <si>
    <t>Alteração de texto ou objeto de 1 (um) menu já existente.</t>
  </si>
  <si>
    <t>Alteração de texto de 1 (um) membro já existente de smart list.</t>
  </si>
  <si>
    <t>Alteração de texto de 1 (uma) tarefa já existente para 1 (uma) lista de tarefa.</t>
  </si>
  <si>
    <t>Inclusão ou alteração de até 40 (quarenta) membros de 1 (uma) dimensão, processo efetuado por arquivo.</t>
  </si>
  <si>
    <t>Inclusão ou alteração de 1 (um) membro da dimensão, processo efetuado manualmente até 20 membros ou em diferentes dimensões.</t>
  </si>
  <si>
    <t>Inclusão ou alteração de 1 (uma) estrutura hierárquica de metadados compartilhados de 1 (uma) dimensão, processo efetuado por arquivo.</t>
  </si>
  <si>
    <t>Inclusão ou alteração de 1 (uma) estrutura hierárquica de metadados simples de 1 (uma) dimensão, processo efetuado por arquivo.</t>
  </si>
  <si>
    <t>Criação de dimensão de membro.</t>
  </si>
  <si>
    <t>Configuração de parâmetros padrões do sistema.</t>
  </si>
  <si>
    <t>No máximo um dos itens abaixo:
a) Alteração do 1 (um) processo batch original do sistema;</t>
  </si>
  <si>
    <t>Aplicação dos pacotes customizados em ambiente destino.</t>
  </si>
  <si>
    <t>Listagem de uma ou mais tabelas utilizando procedimento de até 1 subconsulta.</t>
  </si>
  <si>
    <t>Listagem de uma ou mais tabelas utilizando procedimento de mais de 1 subconsulta.</t>
  </si>
  <si>
    <t>Implementação de informações no Interdados para funcionamento das interfaces</t>
  </si>
  <si>
    <t>Implementacao ou ajuste de um campo com regra muito simples de uma informação para um campo</t>
  </si>
  <si>
    <t>Implementacao ou ajuste de um campo com regra simples de informação mas com exemplo de criação de variáveis</t>
  </si>
  <si>
    <t>Implementacao ou ajuste de um campo com regra media que contenha variáveis e cálculos</t>
  </si>
  <si>
    <t>Implementacao ou ajuste de um campo com regra que obrigam a inserção de loops, modificação de lógica e calculos dentro do programa</t>
  </si>
  <si>
    <t>Implementacao ou ajuste de um campo com regra de implementação de buscas externas ou utilização de programação não convencional ou adoção  de ponteiros de memória</t>
  </si>
  <si>
    <t>Implementação de dados em uma tela</t>
  </si>
  <si>
    <t>Implementação de dados em duas telas</t>
  </si>
  <si>
    <t>Implementação de dados em tres telas</t>
  </si>
  <si>
    <t>Implementação de dados em quatro telas</t>
  </si>
  <si>
    <t>Implementacão de dados em cinco ou mais telas</t>
  </si>
  <si>
    <t>UST Muito Simples</t>
  </si>
  <si>
    <t>UST Simples</t>
  </si>
  <si>
    <t>UST Média</t>
  </si>
  <si>
    <t>UST Complexa</t>
  </si>
  <si>
    <t>Transação</t>
  </si>
  <si>
    <t>Grupo</t>
  </si>
  <si>
    <t>Parametrização Hyperion</t>
  </si>
  <si>
    <t>Desenvolvimento Hyperion</t>
  </si>
  <si>
    <t>Gerenciamento de projeto</t>
  </si>
  <si>
    <t>Propriedades de aplicativos</t>
  </si>
  <si>
    <t>Carga de dados</t>
  </si>
  <si>
    <t>Carga de Dados em componente sem regras e sem depêndencias</t>
  </si>
  <si>
    <t>Carga de Dados em componente com regras e sem depêndências</t>
  </si>
  <si>
    <t>Carga de Dados em componente com regras e com depêndências</t>
  </si>
  <si>
    <t>Carga de Dados em componente com regras ou com depêndências complexas</t>
  </si>
  <si>
    <t>Desenvolvimento - Mastersaf</t>
  </si>
  <si>
    <t>Parametrização - Mastersaf</t>
  </si>
  <si>
    <t>Validação de aplicação de patchset ou equivalente para atualização da solução ECM/Webcenter ou Hyperion</t>
  </si>
  <si>
    <t>Validação de  aplicação de patch avulso das soluções Peoplesoft (FSCM, HCM, ECM/Webcenter, Hyperion, OEM e ODI)</t>
  </si>
  <si>
    <t>Validação de aplicação de patch das soluções Mastersaf (DW e Onesource)</t>
  </si>
  <si>
    <t>Validação de aplicação de bundle, patchset ou Product Upgrade para atualização do Peoplesoft Financeiro (FSCM, People Tools, Local BRA e afins), Peoplesoft HR (HCM, HRMS, People Tools e afins)</t>
  </si>
  <si>
    <t xml:space="preserve">
Validação de aplicação de atualização de versão Nexo/ SST</t>
  </si>
  <si>
    <t>Sessão de até 04 (quatro) horas.</t>
  </si>
  <si>
    <t>Atualização de módulos</t>
  </si>
  <si>
    <t>Criação de um novo Perfil através de associação de permissões já usadas, ou; nova com até 5 (cinco) componentes nas listas de permissão.</t>
  </si>
  <si>
    <t>Parametrização de um Fluxo de Aprovação, independente dos ambientes destino envolvidos</t>
  </si>
  <si>
    <t>Quando segue o padrão da estrutura organizacional por centro de custo, tendo no último nível de aprovação, mais de um aprovador, independente da quantidade de centros de custo</t>
  </si>
  <si>
    <t>Especificação Técnica</t>
  </si>
  <si>
    <t>Listagem de uma ou mais tabelas com critérios de filtros simples e relacionamento padrão;
Liberar novas tabelas na segurança de consulta</t>
  </si>
  <si>
    <t>Consultas / Query</t>
  </si>
  <si>
    <t xml:space="preserve">No máximo um dos itens abaixo:
a) Inclusão de campo sem impacto em processo; 
b) Criação de View; 
c) Alterações visuais (por exemplo :ocultar campos, obrigatoriedade de campos e alteração de menu).
</t>
  </si>
  <si>
    <t>Parametrização de Tabela</t>
  </si>
  <si>
    <t xml:space="preserve">Desenvolvimento de Tabela </t>
  </si>
  <si>
    <t>Tema</t>
  </si>
  <si>
    <t>Geral</t>
  </si>
  <si>
    <t>Quando a Especificação Técnica for Simples.</t>
  </si>
  <si>
    <t>Quando a Especificação Técnica for Muito Simples.</t>
  </si>
  <si>
    <t>Quando a Especificação Técnica for Média.</t>
  </si>
  <si>
    <t>Quando a Especificação Técnica for Complexa.</t>
  </si>
  <si>
    <t>Quando a Especificação Técnica for Muito Complexa.</t>
  </si>
  <si>
    <t>Sessão de até 08 (oito) horas.</t>
  </si>
  <si>
    <t>Quando a Especificação Técnica ou a Validação Funcional de Atualização for Muito Complexa.</t>
  </si>
  <si>
    <t>Criação de um novo Perfil através de associação de permissões novas até 15 (quinze) componentes nas listas de permissão.</t>
  </si>
  <si>
    <t>Criação de um novo Perfil através de associação de permissões novas até 30 (trinta) componentes nas listas de permissão.</t>
  </si>
  <si>
    <t>Criação de um novo Perfil através de associação de permissões novas até 50 (cinquenta) componentes nas listas de permissão.</t>
  </si>
  <si>
    <t>Específico Peoplesoft</t>
  </si>
  <si>
    <t>Específico Hyperion</t>
  </si>
  <si>
    <t>Inclusão ou alteração de grupos em hierarquia existente.</t>
  </si>
  <si>
    <t>Específico Mastersaf</t>
  </si>
  <si>
    <t>Demandas com esforço total da Ordem de Serviço entre 3001 e 6000 USTs  (não considerando o quantitativo de USTs correspondente ao gerenciamento)</t>
  </si>
  <si>
    <t>Demandas com esforço total da Ordem de Serviço superior a 6001 USTs  (não considerando o quantitativo de USTs correspondente ao gerenciamento)</t>
  </si>
  <si>
    <t>Perfil Profissional - 
 Simples</t>
  </si>
  <si>
    <t>Perfil Profissional - 
 Média</t>
  </si>
  <si>
    <t>Perfil Profissional - 
 Complexa</t>
  </si>
  <si>
    <t>Descrição - 
 Simples</t>
  </si>
  <si>
    <t>Descrição - 
 Complexa</t>
  </si>
  <si>
    <t>Descrição - 
 Média</t>
  </si>
  <si>
    <t>Esforço - Simples</t>
  </si>
  <si>
    <t>Esforço - Média</t>
  </si>
  <si>
    <t>Esforço - Complexa</t>
  </si>
  <si>
    <t>UST Muito Complexa</t>
  </si>
  <si>
    <t>Especificação Funcional</t>
  </si>
  <si>
    <t>Descrição - 
Muito Simples</t>
  </si>
  <si>
    <t>Perfil Profissional - 
 Muito Simple</t>
  </si>
  <si>
    <t>Serviço</t>
  </si>
  <si>
    <t>Conceito / Descrição</t>
  </si>
  <si>
    <t>Atividades Esperadas</t>
  </si>
  <si>
    <t>Esforço - Muito Simples (em horas)</t>
  </si>
  <si>
    <t>Justificativa</t>
  </si>
  <si>
    <t>Preposto (Pleno)</t>
  </si>
  <si>
    <t>Gerente de Projeto (Pleno)</t>
  </si>
  <si>
    <t>Líder Funcional (Pleno)</t>
  </si>
  <si>
    <t>Líder Desenvolvimento / Arquiteto (Pleno)</t>
  </si>
  <si>
    <t>Analista de Desenvolvimento / Testes (Júnior)</t>
  </si>
  <si>
    <t>Analista de Desenvolvimento / Testes  (Pleno)</t>
  </si>
  <si>
    <t>Analista de Desenvolvimento / Testes  (Sênior)</t>
  </si>
  <si>
    <t>Analista de Infraestrutura / ATG (Pleno)</t>
  </si>
  <si>
    <t>Especialista na Solução / Consultor (Júnior)</t>
  </si>
  <si>
    <t>Especialista na Solução / Consultor (Pleno)</t>
  </si>
  <si>
    <t>Especialista na Solução / Consultor (Sênior)</t>
  </si>
  <si>
    <t>PERFIS ESTIMADOS</t>
  </si>
  <si>
    <t>TOTAL</t>
  </si>
  <si>
    <t>EXCLUSÃO</t>
  </si>
  <si>
    <t>50% para funcionalidade de sistema desenvolvida ou mantida por meio de um projeto de melhoria pela empresa contratada</t>
  </si>
  <si>
    <t>FATOR</t>
  </si>
  <si>
    <t>100% para novas funcionalidades</t>
  </si>
  <si>
    <t>30% para exclusão de funcionalidades</t>
  </si>
  <si>
    <t>INCLUSÃO</t>
  </si>
  <si>
    <t>DESCRIÇÃO PERCENTUAL</t>
  </si>
  <si>
    <t>FUNDAMENTAÇÃO / JUSTIFICATIVA</t>
  </si>
  <si>
    <t>Analogia com os Fatores de Implacto da Análise de Ponto de Função, conforme Roteiro de Métricas de Software do SISP v. 2.3</t>
  </si>
  <si>
    <t>Analogia com os Fatores de Implacto da Análise de Ponto de Função, conforme Roteiro de Métricas de Software do SISP v. 2.3.
Se houver uma nova demanda de projeto de melhoria na funcionalidade em questão, será considerado que a contratada desenvolveu a funcionalidade</t>
  </si>
  <si>
    <t>MANUTENÇÃO realizada pela contratada</t>
  </si>
  <si>
    <t>FATOR JÚNIOR</t>
  </si>
  <si>
    <t>FATOR SÊNIOR</t>
  </si>
  <si>
    <t>FATOR GERAL (PLENO)</t>
  </si>
  <si>
    <t>FATORES DE EXPERIÊNCIA PROFISSIONAL</t>
  </si>
  <si>
    <t>padrão de perfil solicitado é PLENO</t>
  </si>
  <si>
    <t>VALOR ESTIMADO UST</t>
  </si>
  <si>
    <t xml:space="preserve">Especificação com pequena quantidade de requisitos, regras de negócio ou casis de teste, sem necessidade de reunião de alinhamento </t>
  </si>
  <si>
    <t>1. Especificação Funcional completa e aprovada, contendo requisitos, regras de negócio e cenários de teste, conforme padrão definido pela Finep.</t>
  </si>
  <si>
    <t>1.A(s) unidade(s) de negócio, com acompanhamento da equipe de TI da Finep, apresentam as necessidades, seu processo, os requisitos e regras de negócio necessárias;
2. Fornecedor avaliar Especificação Funcional preenchida pelo requisitante;
3. Fonrecedor realizar reuniões de refinamento, entrevistas ou outras técnicas para complementar as informações e requisitos e regras de negócio não mencionados explicitamente pelos usuários, bem como identificar cenários de teste; 
3. Fornecedor complementa preenchimento da Especificação Funcional e envia para aprovação da Finep;
4. Fornecedor realiza eventuais ajustes solicitados.</t>
  </si>
  <si>
    <t>Levantamento e entendimento da demanda.
Como resultado deverá ser entregue pela CONTRATADA uma ata e a especificação funcional com requisitos identificados, no prazo máximo de 2 (dois) dias a partir da última reunião realizada.</t>
  </si>
  <si>
    <t>Especificação com pequena quantidade de requisitos, regras de negócio ou casis de teste, com necessidade de reunião de alinhamento;</t>
  </si>
  <si>
    <t>Quantidade média de requisitos, regras de negócio e casos de teste, com necessidade de reunião de alinhamento;</t>
  </si>
  <si>
    <t>Grande quantidade de requisitos e regras de negócio, com alta complexidade ou  dependêncua entre si ou com outros sistemas (não ERP); 
muitos casos de teste com alta complexidade para realização</t>
  </si>
  <si>
    <t>Perfil Profissional - Muito
 Complexa</t>
  </si>
  <si>
    <t>Descrição - Muito Complexa</t>
  </si>
  <si>
    <t>Esforço - Muito Complexa</t>
  </si>
  <si>
    <t>Quantidade expressiva de requisitos e regras de negócio, com média complexidade ou  dependêncua entre si ou com outros sistemas; 
muitos casos de teste com média complexidade para realização</t>
  </si>
  <si>
    <t>- Apoio aos usuários e equipe de TI da Finep em janelas de pré-homologação ou homologação
- Apoio aos usuários em periodos críticos para o negócio
- Repor de problemas para atuação da equipe técnica no fornecedor (interrompendo a janela programada caso seja erro impeditivo para continuidade dos processos apoiados)</t>
  </si>
  <si>
    <t>Quantidade de USTs estimadas considerando estimativa de tempo para realização das atvidiades e produção dos resultados.
Aplicado fator de senioridade padrão pois o perfil profissional é pleno. 
Quantidade de utilizações estimadas com base no histórico de demandas ad-hoc recebidas nos últimos dois aditivos do contrato atual e no backlog de demandas futuras. Entretanto, a Finep pode realizar a atividade se assim o desejar, reduzindo o custo.</t>
  </si>
  <si>
    <t>Produção e entrega de especificação da solução funcional para os requisitos e regras de negócio identificados no levantamento.
Contempla ainda o suporte à equipe desenvolvimento da contratara para  construção e teste da Solução Funcional.</t>
  </si>
  <si>
    <t xml:space="preserve">- Avaliação da Especificação funcional preenchida com requisitos, regras de negócio e casos de teste; 
- Avaliação das ações técnicas a serem realizadas para solução do problema;
- Registro do desenho e descrição solução a ser adotada, incluindo parametrizações, customizações, criação ou alteração de elementos e descrição de códigos; 
- A critério da Finep, realização de reunião para apresentação da solução;
- Suporte aos Analistas de Desenvolvimento/ Teste durante a construção. </t>
  </si>
  <si>
    <t>1. Especificação Técnica completa e aprovada, contendo requisitos, regras de negócio e cenários de teste, conforme padrão definido pela Finep.
2. Reunião para apresentação da solução; 
3. Suporte aos analistas de desenvolvimento/ teste durante a construção</t>
  </si>
  <si>
    <t xml:space="preserve">Apoio funcional </t>
  </si>
  <si>
    <t>Disponibilização de profissional da contratada em janela de tempo previamente definida para apoio em atividades de pré-homologação, homologação, operação assistida ou apoio à operação em períodos críticos, mediante solicitação da Finep.
A execução será preferencialmente remota, salvo condições específicas para execução presencial dispostas no Termo de Referência)</t>
  </si>
  <si>
    <t>1. Carga de dados realizada</t>
  </si>
  <si>
    <t xml:space="preserve">- Avaliação das Especificações funcional e Técnica; 
- Preparação dos dados a serem carregados;
- Realização da carga; 
- Verificação funcional da carga realizada; </t>
  </si>
  <si>
    <t xml:space="preserve">- Avaliação das Especificações funcional e Técnica; 
- Preparação dos dados a serem extraídos;
- Realização da extração; 
- Verificação funcional da extração realizada; </t>
  </si>
  <si>
    <t>1. Extração de dados realizada</t>
  </si>
  <si>
    <t>- Criação do plano de testes, com base nos cenários identificados;
- Criação de massa de testes;
- Realização dos restes</t>
  </si>
  <si>
    <t>1. Plano de Testes;
2. Criação de massa de testes para realização tanto pela equipe do fornecedor quanto pela equipe da Finep;
2. Evidências dos Testes realizados;</t>
  </si>
  <si>
    <t>Criação e execução do plano de teste, conforme definido na MDS-Finep, com produção de evidências dos testes e massa de testes para que a equipe da Finep possa realizar a homologação.</t>
  </si>
  <si>
    <t>- Avaliação da especificação funcional e técnica (quando aplicável);
- Elaboração de minuta do treinamento para arovação da Finep;
- Elaboração de material de treinamento
- Realização do treinamento</t>
  </si>
  <si>
    <t xml:space="preserve">Elaboração de material e execução de treinamento
</t>
  </si>
  <si>
    <t>1. Atuação do profissional para resolução de ocorrências/ incidentes/ requisições durante o processo de apoio
2. Relatório de ocorrências/ incidentes/ requisições do período acompanhado bem como ações decorrentes
3. Indicação de ocorrências/ incidentes/ requisições que não puderam ser atendidos pelo profissional, bem como relato do tempo de suspensão da janela de tempo até que a questão fosse superada e o apoio retomado</t>
  </si>
  <si>
    <t>1. Ementa do treinamento; 
2. Material de treinamento;
3. Realização do treinamento, com lista de presença assinada pelos participantes;</t>
  </si>
  <si>
    <t>Uma ou mais sessções de capacitação totalizando 08 (oito) horas.</t>
  </si>
  <si>
    <t>Uma ou mais sessções de capacitação totalizando 32 (trinta e duas) horas.</t>
  </si>
  <si>
    <t>Uma ou mais sessções de capacitação totalizando 40 (quarenta) horas.</t>
  </si>
  <si>
    <t>Uma ou mais sessções de capacitação totalizando 16 (dezesseis) horas.</t>
  </si>
  <si>
    <t>Uma ou mais sessções de capacitação totalizando 24 (vinte e quatro) horas.</t>
  </si>
  <si>
    <t>Fator senioridade</t>
  </si>
  <si>
    <t>Para a determinaçã do esforço em horas, se adotou percentuais variando entre 75% (para muito simples) e 60% (para muito complexa) de carga horária para elaboração de material de treinamento e preparação da capacitaçao
Quantitativos independem da quantitdade de profissionais da contratada para realização do treinamento, visto que remunera-se pelo período efeito da capacitação por profissional que domine o assunto do evento</t>
  </si>
  <si>
    <t>MANUTENÇÃO realizada por Finep ou terceiros</t>
  </si>
  <si>
    <t>Analogia com os Fatores de Implacto da Análise de Ponto de Função, conforme Roteiro de Métricas de Software do SISP v. 2.3.</t>
  </si>
  <si>
    <t>NOTA: Não foi considerado o percentual de 15% referente à redocumentação pois já encontra-se como item do catálogo, também estando sujeito a estes deflatores</t>
  </si>
  <si>
    <t>1. Manual do usuário ou administrador elaborado</t>
  </si>
  <si>
    <t>Manuais de usuário ou administrador</t>
  </si>
  <si>
    <t>Elaboração de Manuais de Usuário ou Administrador contemplando a funcionalidade criada ou alterada. 
Manual do Usuário deve ser construído orientado aos processos do requisitante e sua operação através do ERP</t>
  </si>
  <si>
    <t>Demandas com prazo superior a 15 dias e com esforço total da Ordem de Serviço até 500 USTs  (não considerando o quantitativo de USTs correspondente ao gerenciamento)</t>
  </si>
  <si>
    <t>Demandas com prazo superior a 15 dias e com esforço total da Ordem de Serviço entre 501 e 1000 USTs  (não considerando o quantitativo de USTs correspondente ao gerenciamento)</t>
  </si>
  <si>
    <t>Demandas esforço total da Ordem de Serviço entre 1001 e 3000 USTs  (não considerando o quantitativo de USTs correspondente ao gerenciamento)</t>
  </si>
  <si>
    <t xml:space="preserve">1. Plano de projeto
2. Mapa de riscos
</t>
  </si>
  <si>
    <t>1. Solução implantada no ambiente de desenvolvimento
2. Solução implantada no ambiente de homologação
3. Solução implantada no ambiente de produção</t>
  </si>
  <si>
    <t>- Avaliação das especificações funcional e técnica (quando aplicável);
- Elaboração de manuais conforme solução proposta;</t>
  </si>
  <si>
    <t>- Avaliação das especificações funcional e técnica
- Atuar nas discplinas relacionadas ao gerenciamento de projeto (incluindo pelo menos escopo, tempo, riscos, comunicação e qualidade);
- Coordenar a execução das atividades da equipe.</t>
  </si>
  <si>
    <t>- Avaliação das especificações funcional e técnica;
- Apoiar as atividades de GESTÃO DE MUDANÇA no âmbito do item SUPORTE E MANUNTENÇÃO de ambientes;
- Parametrizar solução ao realizar implantação nos demais ambinentes da trilha;
- Realizar verificação funcional para garantir que o resultado da implantação encontra-se funcional.</t>
  </si>
  <si>
    <t>1. Workflow parametrizado</t>
  </si>
  <si>
    <t>N/A</t>
  </si>
  <si>
    <t>1. Parametrização realizada</t>
  </si>
  <si>
    <t>- Avaliação das especificações funcional e técnica;
- Realização das parametrizações;
- Realizar verificação funcional para garantir que o resultado da implantação encontra-se funcional.</t>
  </si>
  <si>
    <t>- Avaliação das especificações funcional e técnica;
- Avaliação da estrutrua de perfis existentes para manutenção otimizada;
- Criação do perfil, avaliando os possíveis impactos na solução;
- Realizar verificação funcional para garantir que o resultado da implantação encontra-se funcional.
- Registro de informações sobre o(s) perfil (s) de acesso criados em meio que possa ser editado de modo compartilhado junto à Finep;</t>
  </si>
  <si>
    <t>1. Perfil de acesso criado
2. Base de conhecimento sobre perfis de acesso atualizadea</t>
  </si>
  <si>
    <t xml:space="preserve">Criação de novos perfis de acesso em decorrência da demanda de manutenção evolutiva, incluindo configuração de Funções e Listas de Permisão.
</t>
  </si>
  <si>
    <t>- Avaliação das especificações funcional e técnica;
- Realização das configurações;
- Realizar verificação funcional para garantir que o resultado da implantação encontra-se funcional.</t>
  </si>
  <si>
    <t>1. Propriedade ajustada</t>
  </si>
  <si>
    <t>Criação de Elemento de Folha</t>
  </si>
  <si>
    <t>- Avaliação das especificações funcional e técnica (quando aplicável);
- Avaliação da estrutrua de elementos existentes para manutenção otimizada;
- Criação do elemento, avaliando os possíveis impactos na solução;
- Realizar verificação funcional para garantir que o resultado da implantação encontra-se funcional.
- Registro de informações sobre o(s) elemento (s) criados em meio que possa ser editado de modo compartilhado junto à Finep;</t>
  </si>
  <si>
    <t>1. Elemento de Foha criado
2. Base de conhecimento sobre Elementos de Folha atualizadea</t>
  </si>
  <si>
    <t>Atualização de Módulos do ERP</t>
  </si>
  <si>
    <t>Atualização de componentes do ERP atualização, com aplicaçações de versões atualizadas disponibilizadas pelo fabricante. 
Sua utilização já pressupõe a realização de testes funcionais, razão pela qual não cabe a adoção mútua dos itens em uma mesma demanda.
A aplicação da atualização,bem como rotinas necessárias, constitui atividade do subitem A1.</t>
  </si>
  <si>
    <t xml:space="preserve">- Avaliação das especificações funcional e técnica (quando aplicável);
- Realizar análise de impacto da atualização;
- Realizar eventuais correções ou ajustes necessários;
- Realizar verificação funcional e realização de testes no módulo atualizado e nos relacionados em decorrência de integrações; 
- Atualizar documentação técnica das funcionalidades impactadas (não inclui manuais de usuário ou administrator); 
- Produção de evidências que garantam que a atualização não comprometeu a integridade nem seu correto funcionamento. </t>
  </si>
  <si>
    <t>1. Atualização do módulo realizada
2. Documentação técnica atualizada
3. Evidências de Teste Realizadas
4. Massa de Testes disponíveis para homologação pelo usuário (caso a Finep solicite)</t>
  </si>
  <si>
    <t>1. Campo criado</t>
  </si>
  <si>
    <t>Field</t>
  </si>
  <si>
    <t>Criação de pagina com mais de 2 subpages
Criação de pagina com pagina secundaria
Alteração de pagina original</t>
  </si>
  <si>
    <t>Página Principal ou Secundária</t>
  </si>
  <si>
    <t>- Avaliação das especificações funcional e técnica;
- Criação do(s) campo(s);
- Realizar verificação funcional para garantir que o resultado da implantação encontra-se funcional.</t>
  </si>
  <si>
    <t>1. Trilha de auditoria criada</t>
  </si>
  <si>
    <t>Resiltado e produtos esperados (no ambiente de produção)</t>
  </si>
  <si>
    <t>- Avaliação das especificações funcional e técnica;
- Criação de trilha(s) de auditoria;
- Realizar verificação funcional para garantir que o resultado da implantação encontra-se funcional.</t>
  </si>
  <si>
    <t>1. Records criados</t>
  </si>
  <si>
    <t>Criação de Records.</t>
  </si>
  <si>
    <t>Criação de campos.</t>
  </si>
  <si>
    <t>Criação de Records View.</t>
  </si>
  <si>
    <t>Criação de Elementos de Folha</t>
  </si>
  <si>
    <t>Criação de Elemento sem regras</t>
  </si>
  <si>
    <t>Criação de Elemento com regras simples</t>
  </si>
  <si>
    <t>Criação de Elemento com regras que envolvem até dois outros elementos na formula</t>
  </si>
  <si>
    <t>Criação de Elemento com regras que envolvem entretrês e cinco elementos na formula</t>
  </si>
  <si>
    <t>Criação de Elemento com regras que envolvemmais de cinco elementos na formula</t>
  </si>
  <si>
    <t>Criação de record view como Dinamic View;
Remoção de campos da Record View original</t>
  </si>
  <si>
    <t>Criação de record view com critérios sql com mais de 3 tabelas;
Criação de record view com critérios sql com união de tabelas;
Remoção de campos da Record View customizada;
Inclusão de campo em record view original</t>
  </si>
  <si>
    <t>Criação de Pagina Principal ou secundária</t>
  </si>
  <si>
    <t>Criação de peoplecode record.campo</t>
  </si>
  <si>
    <t>Criação de peoplecode component interface;
Criação de peoplecode application package;
Criação de peoplecode application engine;
Criação de peoplecode filelayout;
Criação de peoplecode de integration broker;
Alteração de peoplecode original</t>
  </si>
  <si>
    <t>Criação de processo Application engine.</t>
  </si>
  <si>
    <t>Criação de processo Application package.</t>
  </si>
  <si>
    <t xml:space="preserve">Criação de Application package com importação de mais de 1 classe;
Criação de Application package com importação de classes de até 3 outros packages. </t>
  </si>
  <si>
    <t>Criação de Application package com importação de classes de mais de 3 outros packages;
Alteração de Application package customizado</t>
  </si>
  <si>
    <t>Criação de application package utilizando conceitos de orientação a objeto, variáveis dinâmicas;
Alteração de Application package original</t>
  </si>
  <si>
    <t>Criação BI Publisher.</t>
  </si>
  <si>
    <t>Criação relatórios crystal.</t>
  </si>
  <si>
    <t>Criação relatórios SQR.</t>
  </si>
  <si>
    <t>Criação de Workflow - Business Process.</t>
  </si>
  <si>
    <t>Criação de Workflow - AWE.</t>
  </si>
  <si>
    <t>Criação de filelayout.</t>
  </si>
  <si>
    <t>Criação de Integration Broker.</t>
  </si>
  <si>
    <t>Criação de formulários simples.</t>
  </si>
  <si>
    <t>Criação de formulários compostos.</t>
  </si>
  <si>
    <t>Criação de menus.</t>
  </si>
  <si>
    <t>Criação de smart list.</t>
  </si>
  <si>
    <t>Criação de lista de tarefa.</t>
  </si>
  <si>
    <t>Criação de variável de essbase ou variável de usuário</t>
  </si>
  <si>
    <t>Inclusão de novo membro na dimensão.</t>
  </si>
  <si>
    <t>Inclusão de novas configurações do ERPi por ambiente destino. Esta demanda se refere somente ao ERPi (Hyperion).</t>
  </si>
  <si>
    <t>Criação de de regras de negócio ou calc script.</t>
  </si>
  <si>
    <t>Criação de conjunto de regras.</t>
  </si>
  <si>
    <t>Criação de relatório do Financial Report.</t>
  </si>
  <si>
    <t>Criação no código fonte da interface</t>
  </si>
  <si>
    <t>Parametrização para acesso, recuperação e exibição de dados diretamente das tabelas do aplicativo, ou; Criação de Query através de tabela de banco de dados</t>
  </si>
  <si>
    <t>Criação de query com união de query;
Criação de expressões na query;
Criação/alteração de filtro na query</t>
  </si>
  <si>
    <t>Criação de query com mais de 2 uniões;
Criação/Alteração de query com mais de 5 tabelas</t>
  </si>
  <si>
    <t>Criação de component interface.</t>
  </si>
  <si>
    <t>Criação de Component Interface com apenas nível 0.</t>
  </si>
  <si>
    <t>Criação de Component Interface com nível 1.</t>
  </si>
  <si>
    <t>Criação de Component Interface com nível 2</t>
  </si>
  <si>
    <t>- Avaliação das especificações funcional e técnica;
- Criação da(s) record view(s);
- Realizar verificação funcional para garantir que o resultado da implantação encontra-se funcional.</t>
  </si>
  <si>
    <t>- Avaliação das especificações funcional e técnica;
- Criação da(s) páginas(s);
- Realizar verificação funcional para garantir que o resultado da implantação encontra-se funcional.</t>
  </si>
  <si>
    <t>1. Páginas criadas</t>
  </si>
  <si>
    <t>- Avaliação das especificações funcional e técnica;
- Criação do(s) component interface(s);
- Realizar verificação funcional para garantir que o resultado da implantação encontra-se funcional.</t>
  </si>
  <si>
    <t>1. Component interfaces criados</t>
  </si>
  <si>
    <t>- Avaliação das especificações funcional e técnica;
- Criação do(s) people code(s);
- Realizar verificação funcional para garantir que o resultado da implantação encontra-se funcional.</t>
  </si>
  <si>
    <t>- Avaliação das especificações funcional e técnica;
- Criação do(s) application engine(s);
- Realizar verificação funcional para garantir que o resultado da implantação encontra-se funcional.</t>
  </si>
  <si>
    <t>- Avaliação das especificações funcional e técnica;
- Criação do(s) Application Package(s);
- Realizar verificação funcional para garantir que o resultado da implantação encontra-se funcional.</t>
  </si>
  <si>
    <t>- Avaliação das especificações funcional e técnica;
- Criação do(s) Relatório(s);
- Realizar verificação funcional para garantir que o resultado da implantação encontra-se funcional.</t>
  </si>
  <si>
    <t>- Avaliação das especificações funcional e técnica;
- Criação do(s) Workflow(s);
- Realizar verificação funcional para garantir que o resultado da implantação encontra-se funcional.</t>
  </si>
  <si>
    <t>- Avaliação das especificações funcional e técnica;
- Criação da(s) referência(s);
- Realizar verificação funcional para garantir que o resultado da implantação encontra-se funcional.</t>
  </si>
  <si>
    <t>- Avaliação das especificações funcional e técnica;
- Criação do(s) fileLayout(s);
- Realizar verificação funcional para garantir que o resultado da implantação encontra-se funcional.</t>
  </si>
  <si>
    <t>- Avaliação das especificações funcional e técnica;
- Criação do(s) Integration Broker(s);
- Realizar verificação funcional para garantir que o resultado da implantação encontra-se funcional.</t>
  </si>
  <si>
    <t>- Avaliação das especificações funcional e técnica;
- Criação do(s) formulários(s);
- Realizar verificação funcional para garantir que o resultado da implantação encontra-se funcional.</t>
  </si>
  <si>
    <t>- Avaliação das especificações funcional e técnica;
- Criação do(s) menu(s);
- Realizar verificação funcional para garantir que o resultado da implantação encontra-se funcional.</t>
  </si>
  <si>
    <t>- Avaliação das especificações funcional e técnica;
- Criação da(s) smart lists(s);
- Realizar verificação funcional para garantir que o resultado da implantação encontra-se funcional.</t>
  </si>
  <si>
    <t>- Avaliação das especificações funcional e técnica;
- Criação da(s) lista(s);
- Realizar verificação funcional para garantir que o resultado da implantação encontra-se funcional.</t>
  </si>
  <si>
    <t>- Avaliação das especificações funcional e técnica;
- Criação da(s) variável(is);
- Realizar verificação funcional para garantir que o resultado da implantação encontra-se funcional.</t>
  </si>
  <si>
    <t>- Avaliação das especificações funcional e técnica;
- Criação do(s) fluxo(s);
- Realizar verificação funcional para garantir que o resultado da implantação encontra-se funcional.</t>
  </si>
  <si>
    <t>- Avaliação das especificações funcional e técnica;
- Criação do(s) membro(s);
- Realizar verificação funcional para garantir que o resultado da implantação encontra-se funcional.</t>
  </si>
  <si>
    <t>- Avaliação das especificações funcional e técnica;
- Criação da(s) dimensão(ões);
- Realizar verificação funcional para garantir que o resultado da implantação encontra-se funcional.</t>
  </si>
  <si>
    <t>- Avaliação das especificações funcional e técnica;
- Criação da(s) configuração(ões);
- Realizar verificação funcional para garantir que o resultado da implantação encontra-se funcional.</t>
  </si>
  <si>
    <t>- Avaliação das especificações funcional e técnica;
- Criação da(s) regras(s);
- Realizar verificação funcional para garantir que o resultado da implantação encontra-se funcional.</t>
  </si>
  <si>
    <t>Regra de Negócio / Calc Script</t>
  </si>
  <si>
    <t>- Avaliação das especificações funcional e técnica;
- Criação do(s) regras(s);
- Realizar verificação funcional para garantir que o resultado da implantação encontra-se funcional.</t>
  </si>
  <si>
    <t>- Avaliação das especificações funcional e técnica;
- Criação do(s) financial report(s);
- Realizar verificação funcional para garantir que o resultado da implantação encontra-se funcional.</t>
  </si>
  <si>
    <t>- Avaliação das especificações funcional e técnica;
- Criação da(s) informação(ões);
- Realizar verificação funcional para garantir que o resultado da implantação encontra-se funcional.</t>
  </si>
  <si>
    <t>- Avaliação das especificações funcional e técnica;
- Criação da(s) interface(s);
- Realizar verificação funcional para garantir que o resultado da implantação encontra-se funcional.</t>
  </si>
  <si>
    <t>1. PeopleCodes criados</t>
  </si>
  <si>
    <t>1. Application Engines criados</t>
  </si>
  <si>
    <t>1. Application Packages criados</t>
  </si>
  <si>
    <t>1. Relatórios criados</t>
  </si>
  <si>
    <t>1. Workflows criados</t>
  </si>
  <si>
    <t>1. Referências de Conteúdo criadas</t>
  </si>
  <si>
    <t>1. FileLayouts criados</t>
  </si>
  <si>
    <t>1. Integration Brokers criados</t>
  </si>
  <si>
    <t>1. Fomrulários criados</t>
  </si>
  <si>
    <t>1. Menus criados</t>
  </si>
  <si>
    <t>1. Smart Lists criadas</t>
  </si>
  <si>
    <t>1. Lista de Tarefas criadas</t>
  </si>
  <si>
    <t>1. Variáveis criadas</t>
  </si>
  <si>
    <t>1.Hierarquias criadas</t>
  </si>
  <si>
    <t>1. Membros criados</t>
  </si>
  <si>
    <t>1. Dimenões criadas</t>
  </si>
  <si>
    <t>1. Configurações criadas</t>
  </si>
  <si>
    <t>1. Regras criadas</t>
  </si>
  <si>
    <t>1. Conjuntos de regras criados</t>
  </si>
  <si>
    <t>1. Parametrizações realizadas</t>
  </si>
  <si>
    <t>1. Desenvolvimentos realizados</t>
  </si>
  <si>
    <t>ORIENTAÇÃO: 
Aplicar o deflator em todos os itens do catálogo, a menos que exista menção a alteração ou remoção explícita na descrição das complexidades</t>
  </si>
  <si>
    <t>Alteração de mascara de campo original</t>
  </si>
  <si>
    <t>Inclusão de XLAT de campo customizado existente</t>
  </si>
  <si>
    <t>Alteração de Rótulo campo original; 
Inclusão de XLAT</t>
  </si>
  <si>
    <t>Alteração de tamanho em campo original</t>
  </si>
  <si>
    <t>Criação de um campo novo;
Alteração de rótulo de campo customizado;
Inclusão de rótulo em campo original;
Remoção de XLAT</t>
  </si>
  <si>
    <t xml:space="preserve">Criação de record sql table nova simples
Criação de record derived work nova
</t>
  </si>
  <si>
    <t>Incluir campos em record derived work customizada</t>
  </si>
  <si>
    <t>Remover campos em record; derived work customizada;
Inclusão de tabelas prompts;
Incluir subrecord em sql table.</t>
  </si>
  <si>
    <t xml:space="preserve">Incluir campos em Sql Table
</t>
  </si>
  <si>
    <t>1.4 Os quantitativos aqui definidos já pressupõem sua aplicação ao longo dos diversos ambientes (desenvolvimento, homologação e produção), não cabendo inclusão do item para cada ambiente</t>
  </si>
  <si>
    <t xml:space="preserve">1.3 Considerando a ampla abrangência do escopo do serviço, bem como a dinâmica da evolução da Tecnologia da Informação e dos processos de software da Finep, as atividades não previstas no Catálogo de Serviços poderão ser incluídas, bem como itens já existentes poderão ser alterados, através de comum acordo entre a Finep e a CONTRATADA.
1.3.1. Para fins de determinação do esforço em Unidades de Serviço Técnico, convencionou-se a analogia de 1 UST correspondente ao esforço de 1 hora de trabalho.  
1.3.2. Para cada item, as seguintes informações devem ser definidas: s: nome e descrição detalhada do serviço, detalhamento das atividades e dos respectivos entregáveis, qualificação dos profissionais necessários, esforço necessário à execução dos serviços em horas, total de USTs por complexidade, quantitativo e valor estimado para o período de 12 meses;
1.3.3. Para os serviços incluídos no catálogo, a soma das estimativas previstas para o período de 12 meses não pode ser superior a 25% do volume total de Unidades de Serviço Técnico inicialmente previstas para o contrato; 
1.3.4. Não poderão ser incluídos itens no catálogo estranhos ao núcleo do objeto da contratação e;
1.3.5. A formalização das inclusões ou alterações deve ser realizada através aditivo contratual.  </t>
  </si>
  <si>
    <t>1. INTRODUÇÃO</t>
  </si>
  <si>
    <t xml:space="preserve">1.2 A mensuração de cada ordem de serviço deverá ser realizada pela CONTRATADA em conformidade com este anexo, observando os procedimentos a seguir:
1.2.1 Decompor o escopo da ordem de serviço em etapas, que poderão ser formadas por diferentes atividades, descritas no Catálogo de Serviços; 
1.2.2 Verificar a complexidade de cada atividade;
1.2.3 Aplicar deflatores, em caso de alteração ou exclusão de funcionalidade relacionada a cada etapa, conforme regras a seguir:
1.2.3.1 Em caso de nova funcionalidade, não será aplicado deflator;
1.2.3.2 Para as demandas alteradas ou excluídas, deve ser aplicado o deflator conforme orientações definidas no catálogo de serviço – aba FATORES, avaliando se a funcionalidade alterada foi desenvolvida ou já mantida ou não pela CONTRATADA em caso de alteração.
1.2.4 Para itens cuja descrição envolva explicitamente alteração ou exclusão de objetos, o deflator não se aplica.
1.2.5 Somar a quantidade de UST’s necessárias à realização de cada atividade, obtendo a quantidade total de UST’s necessárias à realização da ordem de serviço em questão; 
</t>
  </si>
  <si>
    <t>1.1. A CONTRATADA deverá prestar os serviços de MANUTENÇÃO ADAPTATIVA, EVOLUTIVA e PREVENTIVA dos ambientes tecnológicos, que compõem o ERP Finep utilizando o presente catálogo.</t>
  </si>
  <si>
    <t xml:space="preserve">Quantidade de USTs estimadas considerando estimativa de tempo para realização das atvidiades e produção dos resultados.
Aplicado fator de senioridade de perfil j pois o perfil profissional é pleno. 
Quantidade de utilizações estimadas com base no histórico de demandas ad-hoc recebidas nos últimos dois aditivos do contrato atual e no backlog de demandas futuras. Entretanto, a Finep pode realizar a atividade se assim o desejar, reduzindo o custo.
Diretamente proporcional à elevação do nível de complexidade da atividade especificada ou de sua criticidade, eleva-se a especialização do profissional que dará cumprimento a cada rotina da demanda, e, por consequência a quantidade de USTs deverá ser ajustada para que a contratada seja adequadamente remunerada pelo uso do profissional alocado. </t>
  </si>
  <si>
    <t>Quantidade de USTs estimadas considerando estimativa de tempo para realização das atvidiades e produção dos resultados.
Aplicado fator de senioridade júnior para as demandas de menor complexidade e padrão para as demais, onde o perfil profissional é pleno. 
Quantidade de utilizações estimadas com base no histórico de demandas ad-hoc recebidas nos últimos dois aditivos do contrato atual e no backlog de demandas futuras. Entretanto, a Finep pode realizar a atividade se assim o desejar, reduzindo o custo.</t>
  </si>
  <si>
    <t>2. CATÁLOGO DE SERVIÇOS</t>
  </si>
  <si>
    <t>3. FATORES DE IMPACTO</t>
  </si>
  <si>
    <t>EVENTO</t>
  </si>
  <si>
    <t>4. FATORES DE EXPERIÊNCIA PROFISSIONAL</t>
  </si>
  <si>
    <t>média das razões obtidas em perfis profissionais onde há possibilidade de atuação de profissionais distintos além dos PLENOS (verANEXO 6 - PESQUISA SALARIAL POR PERFIS do Estudo Técniclo Preliminar - ETP)</t>
  </si>
  <si>
    <t>média das razões obtidas em perfis profissionais onde há possibilidade de atuação de profissionais distintos além dos PLENOS (ver ANEXO 6 - PESQUISA SALARIAL POR PERFIS do Estudo Técniclo Preliminar - ETP)</t>
  </si>
  <si>
    <t>ANEXO B
CATÁLOGO DE SERVIÇOS</t>
  </si>
  <si>
    <t>75% para funcionalidade de sistema não desenvolvida ou mantida por meio de um projeto de melhoria pela empresa contratada e com necessidade de redocumentação da funcionalidade</t>
  </si>
  <si>
    <t>Gerenciamento da execução das atividades e produção de artefatos de gerenciamento previstos na MDS-Finep, com realização a criterio da Finep</t>
  </si>
  <si>
    <t>- Avaliação das especificações funcional e técnica
- Consolidar as customizações e parametrizações;
- Realizar comparação de objetos;
- Fazer eventuais ajustes necessários para mesclar alterações;
- Realizar verificação funcional para garantir que o resultado encontra-se funcional;
- Criar o pacote;</t>
  </si>
  <si>
    <t>1. Objetos aptos a serem empacotados
2. Pacote para deploy</t>
  </si>
  <si>
    <t>Valor Total Previsto - Muito Simples (em 24 meses)</t>
  </si>
  <si>
    <t>Qtde Execuções Prevista - Simples (em 24 meses)</t>
  </si>
  <si>
    <t>Qtde UST Prevista - Simples (em 24 meses)</t>
  </si>
  <si>
    <t>Valor Total Previsto - Simples (em 24 meses)</t>
  </si>
  <si>
    <t>Qtde Execuções Prevista - Média (em 24 meses)</t>
  </si>
  <si>
    <t>Qtde UST Prevista - Média (em 24 meses)</t>
  </si>
  <si>
    <t>Valor Total Previsto - Médio (em 24 meses)</t>
  </si>
  <si>
    <t>Qtde Execuções Prevista - Complexa (em 24 meses)</t>
  </si>
  <si>
    <t>Qtde UST Prevista - Complexa (em 24 meses)</t>
  </si>
  <si>
    <t>Valor Total Previsto - Complexo (em 24 meses)</t>
  </si>
  <si>
    <t>Qtde Execuções Prevista - Muito Complexa (em 24 meses)</t>
  </si>
  <si>
    <t>Qtde UST Prevista - Muito Complexa (em 24 meses)</t>
  </si>
  <si>
    <t>Valor Total Previsto - Muito Complexo (em 24 meses)</t>
  </si>
  <si>
    <t>UST previsto em 24 meses</t>
  </si>
  <si>
    <t>Valor Total Previsto em 24 meses</t>
  </si>
  <si>
    <t>Qtde Execuções Prevista - Muito Simples (em 24 meses)</t>
  </si>
  <si>
    <t>Qtde UST Prevista - Muito Simples (em 24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</si>
</sst>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R$&quot;* #,##0.00_-;\-&quot;R$&quot;* #,##0.00_-;_-&quot;R$&quot;* &quot;-&quot;??_-;_-@_-"/>
  </numFmts>
  <fonts count="9"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9"/>
      <color theme="1"/>
      <name val="Tahoma"/>
      <family val="2"/>
    </font>
    <font>
      <sz val="9"/>
      <name val="Tahoma"/>
      <family val="2"/>
    </font>
    <font>
      <sz val="11"/>
      <color theme="1"/>
      <name val="Calibri"/>
      <family val="2"/>
      <scheme val="minor"/>
    </font>
    <font>
      <b/>
      <sz val="9"/>
      <color theme="1"/>
      <name val="Tahoma"/>
      <family val="2"/>
    </font>
    <font>
      <b/>
      <u/>
      <sz val="9"/>
      <color theme="1"/>
      <name val="Tahoma"/>
      <family val="2"/>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0" fontId="2" fillId="0" borderId="0"/>
    <xf numFmtId="43" fontId="6" fillId="0" borderId="0" applyFont="0" applyFill="0" applyBorder="0" applyAlignment="0" applyProtection="0"/>
    <xf numFmtId="164" fontId="6" fillId="0" borderId="0" applyFont="0" applyFill="0" applyBorder="0" applyAlignment="0" applyProtection="0"/>
  </cellStyleXfs>
  <cellXfs count="43">
    <xf numFmtId="0" fontId="0" fillId="0" borderId="0" xfId="0"/>
    <xf numFmtId="0" fontId="2" fillId="0" borderId="0" xfId="5" applyAlignment="1">
      <alignment vertical="center" wrapText="1"/>
    </xf>
    <xf numFmtId="0" fontId="4" fillId="0" borderId="0" xfId="0" applyFont="1"/>
    <xf numFmtId="0" fontId="4" fillId="0" borderId="0" xfId="0" applyFont="1" applyAlignment="1">
      <alignment wrapText="1"/>
    </xf>
    <xf numFmtId="0" fontId="4" fillId="0" borderId="1" xfId="0" applyFont="1" applyBorder="1" applyAlignment="1">
      <alignment horizontal="left" vertical="top" wrapText="1"/>
    </xf>
    <xf numFmtId="0" fontId="4" fillId="2" borderId="1" xfId="0" applyFont="1" applyFill="1" applyBorder="1" applyAlignment="1">
      <alignment wrapText="1"/>
    </xf>
    <xf numFmtId="0" fontId="4" fillId="0" borderId="1" xfId="0" applyFont="1" applyBorder="1" applyAlignment="1">
      <alignment wrapText="1"/>
    </xf>
    <xf numFmtId="0" fontId="4" fillId="0" borderId="1" xfId="0" applyFont="1" applyBorder="1"/>
    <xf numFmtId="0" fontId="4" fillId="0" borderId="0" xfId="0" applyFont="1" applyBorder="1" applyAlignment="1">
      <alignment wrapText="1"/>
    </xf>
    <xf numFmtId="0" fontId="4" fillId="0" borderId="1" xfId="0" applyFont="1" applyBorder="1" applyAlignment="1">
      <alignment vertical="top"/>
    </xf>
    <xf numFmtId="0" fontId="5" fillId="2" borderId="1" xfId="0" applyFont="1" applyFill="1" applyBorder="1" applyAlignment="1">
      <alignment horizontal="left" vertical="top" textRotation="90" wrapText="1"/>
    </xf>
    <xf numFmtId="0" fontId="4" fillId="0" borderId="0" xfId="0" applyFont="1" applyAlignment="1">
      <alignment horizontal="left" vertical="top" wrapText="1"/>
    </xf>
    <xf numFmtId="0" fontId="5" fillId="2" borderId="1" xfId="0" applyFont="1" applyFill="1" applyBorder="1" applyAlignment="1">
      <alignment horizontal="left" vertical="top" wrapText="1"/>
    </xf>
    <xf numFmtId="0" fontId="5" fillId="0" borderId="1" xfId="0" applyFont="1" applyFill="1" applyBorder="1" applyAlignment="1">
      <alignment horizontal="left" vertical="top" wrapText="1"/>
    </xf>
    <xf numFmtId="2" fontId="5" fillId="0" borderId="1" xfId="0" applyNumberFormat="1" applyFont="1" applyFill="1" applyBorder="1" applyAlignment="1">
      <alignment horizontal="left" vertical="top" wrapText="1"/>
    </xf>
    <xf numFmtId="2" fontId="5" fillId="4"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164" fontId="4" fillId="4" borderId="1" xfId="0" applyNumberFormat="1" applyFont="1" applyFill="1" applyBorder="1" applyAlignment="1">
      <alignment horizontal="left" vertical="top" wrapText="1"/>
    </xf>
    <xf numFmtId="43" fontId="4" fillId="4" borderId="1" xfId="6"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4" fillId="0" borderId="1" xfId="0" applyFont="1" applyFill="1" applyBorder="1" applyAlignment="1">
      <alignment horizontal="left" vertical="top" wrapText="1"/>
    </xf>
    <xf numFmtId="0" fontId="5" fillId="4" borderId="1" xfId="0" applyFont="1" applyFill="1" applyBorder="1" applyAlignment="1">
      <alignment horizontal="left" vertical="top" wrapText="1"/>
    </xf>
    <xf numFmtId="2" fontId="4" fillId="0" borderId="1" xfId="5" applyNumberFormat="1" applyFont="1" applyFill="1" applyBorder="1" applyAlignment="1">
      <alignment horizontal="left" vertical="top" wrapText="1"/>
    </xf>
    <xf numFmtId="0" fontId="4" fillId="3" borderId="1" xfId="0" applyFont="1" applyFill="1" applyBorder="1" applyAlignment="1">
      <alignment horizontal="left" vertical="top" wrapText="1"/>
    </xf>
    <xf numFmtId="164" fontId="4" fillId="3" borderId="1" xfId="7" applyFont="1" applyFill="1" applyBorder="1" applyAlignment="1">
      <alignment horizontal="left" vertical="top" wrapText="1"/>
    </xf>
    <xf numFmtId="43" fontId="4" fillId="3" borderId="1" xfId="6" applyFont="1" applyFill="1" applyBorder="1" applyAlignment="1">
      <alignment horizontal="left" vertical="top" wrapText="1"/>
    </xf>
    <xf numFmtId="0" fontId="3" fillId="0" borderId="0" xfId="5" applyFont="1" applyAlignment="1">
      <alignment vertical="center" wrapText="1"/>
    </xf>
    <xf numFmtId="0" fontId="4" fillId="2" borderId="1" xfId="0" applyFont="1" applyFill="1" applyBorder="1"/>
    <xf numFmtId="0" fontId="4" fillId="3" borderId="1" xfId="0" applyFont="1" applyFill="1" applyBorder="1"/>
    <xf numFmtId="164" fontId="4" fillId="0" borderId="1" xfId="7" applyFont="1" applyBorder="1"/>
    <xf numFmtId="0" fontId="4" fillId="0" borderId="0" xfId="0" applyFont="1" applyAlignment="1">
      <alignment horizontal="left" vertical="top" wrapText="1"/>
    </xf>
    <xf numFmtId="0" fontId="4" fillId="0" borderId="1" xfId="0" applyFont="1" applyFill="1" applyBorder="1" applyAlignment="1">
      <alignment wrapText="1"/>
    </xf>
    <xf numFmtId="0" fontId="4" fillId="0" borderId="0" xfId="5" applyFont="1" applyAlignment="1">
      <alignment horizontal="left" vertical="center" wrapText="1"/>
    </xf>
    <xf numFmtId="0" fontId="8" fillId="0" borderId="0" xfId="5" applyFont="1" applyAlignment="1">
      <alignment horizontal="center" vertical="center" wrapText="1"/>
    </xf>
    <xf numFmtId="0" fontId="7" fillId="0" borderId="0" xfId="5" applyFont="1" applyAlignment="1">
      <alignment horizontal="left" vertical="center" wrapText="1"/>
    </xf>
    <xf numFmtId="0" fontId="4" fillId="3" borderId="1" xfId="0" applyFont="1" applyFill="1" applyBorder="1" applyAlignment="1">
      <alignment horizontal="left" vertical="top" wrapText="1"/>
    </xf>
    <xf numFmtId="0" fontId="7" fillId="0" borderId="2" xfId="0" applyFont="1" applyBorder="1" applyAlignment="1">
      <alignment horizontal="left" vertical="top" wrapText="1"/>
    </xf>
    <xf numFmtId="0" fontId="4" fillId="0" borderId="0" xfId="0" applyFont="1" applyAlignment="1">
      <alignment horizontal="center" wrapText="1"/>
    </xf>
    <xf numFmtId="0" fontId="4" fillId="0" borderId="0" xfId="0" applyFont="1" applyAlignment="1">
      <alignment horizontal="left" vertical="top" wrapText="1"/>
    </xf>
    <xf numFmtId="0" fontId="7" fillId="0" borderId="0" xfId="0" applyFont="1" applyAlignment="1">
      <alignment horizontal="left" wrapText="1"/>
    </xf>
    <xf numFmtId="0" fontId="4" fillId="0" borderId="1" xfId="0" applyFont="1" applyBorder="1" applyAlignment="1">
      <alignment horizontal="left" wrapText="1"/>
    </xf>
    <xf numFmtId="0" fontId="4" fillId="3" borderId="1" xfId="0" applyFont="1" applyFill="1" applyBorder="1" applyAlignment="1">
      <alignment horizontal="center" vertical="top"/>
    </xf>
    <xf numFmtId="0" fontId="7" fillId="0" borderId="0" xfId="0" applyFont="1" applyAlignment="1">
      <alignment horizontal="left" vertical="top"/>
    </xf>
  </cellXfs>
  <cellStyles count="8">
    <cellStyle name="Moeda" xfId="7" builtinId="4"/>
    <cellStyle name="Normal" xfId="0" builtinId="0"/>
    <cellStyle name="Normal 11" xfId="4"/>
    <cellStyle name="Normal 2" xfId="2"/>
    <cellStyle name="Normal 2 10 3" xfId="3"/>
    <cellStyle name="Normal 3" xfId="5"/>
    <cellStyle name="Normal 3 3" xfId="1"/>
    <cellStyle name="Vírgula" xfId="6" builtinId="3"/>
  </cellStyles>
  <dxfs count="2">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171450</xdr:colOff>
      <xdr:row>25</xdr:row>
      <xdr:rowOff>171450</xdr:rowOff>
    </xdr:to>
    <xdr:pic>
      <xdr:nvPicPr>
        <xdr:cNvPr id="2" name="Picture 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1753850" cy="49339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DM\ATI\DSGO\4-%20Gest&#227;o%20de%20contratos\SUSTENTACAO%20ERP%202020\4.%20TR%20integradora\TR%2020200815\anexoE_catalogoServ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s>
    <sheetDataSet>
      <sheetData sheetId="0"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pageSetUpPr fitToPage="1"/>
  </sheetPr>
  <dimension ref="A1:Q18"/>
  <sheetViews>
    <sheetView workbookViewId="0">
      <selection activeCell="A2" sqref="A2:K2"/>
    </sheetView>
  </sheetViews>
  <sheetFormatPr defaultRowHeight="15" x14ac:dyDescent="0.25"/>
  <cols>
    <col min="9" max="9" width="8.85546875" customWidth="1"/>
    <col min="11" max="11" width="51.85546875" customWidth="1"/>
  </cols>
  <sheetData>
    <row r="1" spans="1:17" ht="34.15" customHeight="1" x14ac:dyDescent="0.25">
      <c r="A1" s="33" t="s">
        <v>495</v>
      </c>
      <c r="B1" s="33"/>
      <c r="C1" s="33"/>
      <c r="D1" s="33"/>
      <c r="E1" s="33"/>
      <c r="F1" s="33"/>
      <c r="G1" s="33"/>
      <c r="H1" s="33"/>
      <c r="I1" s="33"/>
      <c r="J1" s="33"/>
      <c r="K1" s="33"/>
      <c r="L1" s="26"/>
      <c r="M1" s="26"/>
      <c r="N1" s="26"/>
      <c r="O1" s="26"/>
      <c r="P1" s="26"/>
      <c r="Q1" s="26"/>
    </row>
    <row r="2" spans="1:17" ht="18" customHeight="1" x14ac:dyDescent="0.25">
      <c r="A2" s="34" t="s">
        <v>484</v>
      </c>
      <c r="B2" s="34"/>
      <c r="C2" s="34"/>
      <c r="D2" s="34"/>
      <c r="E2" s="34"/>
      <c r="F2" s="34"/>
      <c r="G2" s="34"/>
      <c r="H2" s="34"/>
      <c r="I2" s="34"/>
      <c r="J2" s="34"/>
      <c r="K2" s="34"/>
      <c r="L2" s="26"/>
      <c r="M2" s="26"/>
      <c r="N2" s="26"/>
      <c r="O2" s="26"/>
      <c r="P2" s="26"/>
      <c r="Q2" s="26"/>
    </row>
    <row r="3" spans="1:17" ht="41.45" customHeight="1" x14ac:dyDescent="0.25">
      <c r="A3" s="32" t="s">
        <v>486</v>
      </c>
      <c r="B3" s="32"/>
      <c r="C3" s="32"/>
      <c r="D3" s="32"/>
      <c r="E3" s="32"/>
      <c r="F3" s="32"/>
      <c r="G3" s="32"/>
      <c r="H3" s="32"/>
      <c r="I3" s="32"/>
      <c r="J3" s="32"/>
      <c r="K3" s="32"/>
      <c r="L3" s="26"/>
      <c r="M3" s="26"/>
      <c r="N3" s="26"/>
      <c r="O3" s="26"/>
      <c r="P3" s="26"/>
      <c r="Q3" s="26"/>
    </row>
    <row r="4" spans="1:17" ht="112.15" customHeight="1" x14ac:dyDescent="0.25">
      <c r="A4" s="32" t="s">
        <v>485</v>
      </c>
      <c r="B4" s="32"/>
      <c r="C4" s="32"/>
      <c r="D4" s="32"/>
      <c r="E4" s="32"/>
      <c r="F4" s="32"/>
      <c r="G4" s="32"/>
      <c r="H4" s="32"/>
      <c r="I4" s="32"/>
      <c r="J4" s="32"/>
      <c r="K4" s="32"/>
      <c r="L4" s="1"/>
      <c r="M4" s="1"/>
      <c r="N4" s="1"/>
      <c r="O4" s="1"/>
      <c r="P4" s="1"/>
      <c r="Q4" s="1"/>
    </row>
    <row r="5" spans="1:17" ht="114" customHeight="1" x14ac:dyDescent="0.25">
      <c r="A5" s="32" t="s">
        <v>483</v>
      </c>
      <c r="B5" s="32"/>
      <c r="C5" s="32"/>
      <c r="D5" s="32"/>
      <c r="E5" s="32"/>
      <c r="F5" s="32"/>
      <c r="G5" s="32"/>
      <c r="H5" s="32"/>
      <c r="I5" s="32"/>
      <c r="J5" s="32"/>
      <c r="K5" s="32"/>
      <c r="L5" s="1"/>
      <c r="M5" s="1"/>
      <c r="N5" s="1"/>
      <c r="O5" s="1"/>
      <c r="P5" s="1"/>
      <c r="Q5" s="1"/>
    </row>
    <row r="6" spans="1:17" ht="33" customHeight="1" x14ac:dyDescent="0.25">
      <c r="A6" s="32" t="s">
        <v>482</v>
      </c>
      <c r="B6" s="32"/>
      <c r="C6" s="32"/>
      <c r="D6" s="32"/>
      <c r="E6" s="32"/>
      <c r="F6" s="32"/>
      <c r="G6" s="32"/>
      <c r="H6" s="32"/>
      <c r="I6" s="32"/>
      <c r="J6" s="32"/>
      <c r="K6" s="32"/>
      <c r="L6" s="1"/>
      <c r="M6" s="1"/>
      <c r="N6" s="1"/>
      <c r="O6" s="1"/>
      <c r="P6" s="1"/>
      <c r="Q6" s="1"/>
    </row>
    <row r="7" spans="1:17" ht="14.45" customHeight="1" x14ac:dyDescent="0.25">
      <c r="A7" s="1"/>
      <c r="B7" s="1"/>
      <c r="C7" s="1"/>
      <c r="D7" s="1"/>
      <c r="E7" s="1"/>
      <c r="F7" s="1"/>
      <c r="G7" s="1"/>
      <c r="H7" s="1"/>
      <c r="I7" s="1"/>
      <c r="J7" s="1"/>
      <c r="K7" s="1"/>
      <c r="L7" s="1"/>
      <c r="M7" s="1"/>
      <c r="N7" s="1"/>
      <c r="O7" s="1"/>
      <c r="P7" s="1"/>
      <c r="Q7" s="1"/>
    </row>
    <row r="8" spans="1:17" ht="14.45" customHeight="1" x14ac:dyDescent="0.25">
      <c r="A8" s="1"/>
      <c r="B8" s="1"/>
      <c r="C8" s="1"/>
      <c r="D8" s="1"/>
      <c r="E8" s="1"/>
      <c r="F8" s="1"/>
      <c r="G8" s="1"/>
      <c r="H8" s="1"/>
      <c r="I8" s="1"/>
      <c r="J8" s="1"/>
      <c r="K8" s="1"/>
      <c r="L8" s="1"/>
      <c r="M8" s="1"/>
      <c r="N8" s="1"/>
      <c r="O8" s="1"/>
      <c r="P8" s="1"/>
      <c r="Q8" s="1"/>
    </row>
    <row r="9" spans="1:17" ht="14.45" customHeight="1" x14ac:dyDescent="0.25">
      <c r="A9" s="1"/>
      <c r="B9" s="1"/>
      <c r="C9" s="1"/>
      <c r="D9" s="1"/>
      <c r="E9" s="1"/>
      <c r="F9" s="1"/>
      <c r="G9" s="1"/>
      <c r="H9" s="1"/>
      <c r="I9" s="1"/>
      <c r="J9" s="1"/>
      <c r="K9" s="1"/>
      <c r="L9" s="1"/>
      <c r="M9" s="1"/>
      <c r="N9" s="1"/>
      <c r="O9" s="1"/>
      <c r="P9" s="1"/>
      <c r="Q9" s="1"/>
    </row>
    <row r="10" spans="1:17" ht="14.45" customHeight="1" x14ac:dyDescent="0.25">
      <c r="A10" s="1"/>
      <c r="B10" s="1"/>
      <c r="C10" s="1"/>
      <c r="D10" s="1"/>
      <c r="E10" s="1"/>
      <c r="F10" s="1"/>
      <c r="G10" s="1"/>
      <c r="H10" s="1"/>
      <c r="I10" s="1"/>
      <c r="J10" s="1"/>
      <c r="K10" s="1"/>
      <c r="L10" s="1"/>
      <c r="M10" s="1"/>
      <c r="N10" s="1"/>
      <c r="O10" s="1"/>
      <c r="P10" s="1"/>
      <c r="Q10" s="1"/>
    </row>
    <row r="11" spans="1:17" ht="14.45" customHeight="1" x14ac:dyDescent="0.25">
      <c r="A11" s="1"/>
      <c r="B11" s="1"/>
      <c r="C11" s="1"/>
      <c r="D11" s="1"/>
      <c r="E11" s="1"/>
      <c r="F11" s="1"/>
      <c r="G11" s="1"/>
      <c r="H11" s="1"/>
      <c r="I11" s="1"/>
      <c r="J11" s="1"/>
      <c r="K11" s="1"/>
      <c r="L11" s="1"/>
      <c r="M11" s="1"/>
      <c r="N11" s="1"/>
      <c r="O11" s="1"/>
      <c r="P11" s="1"/>
      <c r="Q11" s="1"/>
    </row>
    <row r="12" spans="1:17" ht="14.45" customHeight="1" x14ac:dyDescent="0.25">
      <c r="A12" s="1"/>
      <c r="B12" s="1"/>
      <c r="C12" s="1"/>
      <c r="D12" s="1"/>
      <c r="E12" s="1"/>
      <c r="F12" s="1"/>
      <c r="G12" s="1"/>
      <c r="H12" s="1"/>
      <c r="I12" s="1"/>
      <c r="J12" s="1"/>
      <c r="K12" s="1"/>
      <c r="L12" s="1"/>
      <c r="M12" s="1"/>
      <c r="N12" s="1"/>
      <c r="O12" s="1"/>
      <c r="P12" s="1"/>
      <c r="Q12" s="1"/>
    </row>
    <row r="13" spans="1:17" ht="14.45" customHeight="1" x14ac:dyDescent="0.25">
      <c r="A13" s="1"/>
      <c r="B13" s="1"/>
      <c r="C13" s="1"/>
      <c r="D13" s="1"/>
      <c r="E13" s="1"/>
      <c r="F13" s="1"/>
      <c r="G13" s="1"/>
      <c r="H13" s="1"/>
      <c r="I13" s="1"/>
      <c r="J13" s="1"/>
      <c r="K13" s="1"/>
      <c r="L13" s="1"/>
      <c r="M13" s="1"/>
      <c r="N13" s="1"/>
      <c r="O13" s="1"/>
      <c r="P13" s="1"/>
      <c r="Q13" s="1"/>
    </row>
    <row r="14" spans="1:17" ht="14.45" customHeight="1" x14ac:dyDescent="0.25">
      <c r="A14" s="1"/>
      <c r="B14" s="1"/>
      <c r="C14" s="1"/>
      <c r="D14" s="1"/>
      <c r="E14" s="1"/>
      <c r="F14" s="1"/>
      <c r="G14" s="1"/>
      <c r="H14" s="1"/>
      <c r="I14" s="1"/>
      <c r="J14" s="1"/>
      <c r="K14" s="1"/>
      <c r="L14" s="1"/>
      <c r="M14" s="1"/>
      <c r="N14" s="1"/>
      <c r="O14" s="1"/>
      <c r="P14" s="1"/>
      <c r="Q14" s="1"/>
    </row>
    <row r="15" spans="1:17" ht="14.45" customHeight="1" x14ac:dyDescent="0.25">
      <c r="A15" s="1"/>
      <c r="B15" s="1"/>
      <c r="C15" s="1"/>
      <c r="D15" s="1"/>
      <c r="E15" s="1"/>
      <c r="F15" s="1"/>
      <c r="G15" s="1"/>
      <c r="H15" s="1"/>
      <c r="I15" s="1"/>
      <c r="J15" s="1"/>
      <c r="K15" s="1"/>
      <c r="L15" s="1"/>
      <c r="M15" s="1"/>
      <c r="N15" s="1"/>
      <c r="O15" s="1"/>
      <c r="P15" s="1"/>
      <c r="Q15" s="1"/>
    </row>
    <row r="16" spans="1:17" ht="14.45" customHeight="1" x14ac:dyDescent="0.25">
      <c r="A16" s="1"/>
      <c r="B16" s="1"/>
      <c r="C16" s="1"/>
      <c r="D16" s="1"/>
      <c r="E16" s="1"/>
      <c r="F16" s="1"/>
      <c r="G16" s="1"/>
      <c r="H16" s="1"/>
      <c r="I16" s="1"/>
      <c r="J16" s="1"/>
      <c r="K16" s="1"/>
      <c r="L16" s="1"/>
      <c r="M16" s="1"/>
      <c r="N16" s="1"/>
      <c r="O16" s="1"/>
      <c r="P16" s="1"/>
      <c r="Q16" s="1"/>
    </row>
    <row r="17" spans="1:17" ht="14.45" customHeight="1" x14ac:dyDescent="0.25">
      <c r="A17" s="1"/>
      <c r="B17" s="1"/>
      <c r="C17" s="1"/>
      <c r="D17" s="1"/>
      <c r="E17" s="1"/>
      <c r="F17" s="1"/>
      <c r="G17" s="1"/>
      <c r="H17" s="1"/>
      <c r="I17" s="1"/>
      <c r="J17" s="1"/>
      <c r="K17" s="1"/>
      <c r="L17" s="1"/>
      <c r="M17" s="1"/>
      <c r="N17" s="1"/>
      <c r="O17" s="1"/>
      <c r="P17" s="1"/>
      <c r="Q17" s="1"/>
    </row>
    <row r="18" spans="1:17" ht="14.45" customHeight="1" x14ac:dyDescent="0.25">
      <c r="A18" s="1"/>
      <c r="B18" s="1"/>
      <c r="C18" s="1"/>
      <c r="D18" s="1"/>
      <c r="E18" s="1"/>
      <c r="F18" s="1"/>
      <c r="G18" s="1"/>
      <c r="H18" s="1"/>
      <c r="I18" s="1"/>
      <c r="J18" s="1"/>
      <c r="K18" s="1"/>
      <c r="L18" s="1"/>
      <c r="M18" s="1"/>
      <c r="N18" s="1"/>
      <c r="O18" s="1"/>
      <c r="P18" s="1"/>
      <c r="Q18" s="1"/>
    </row>
  </sheetData>
  <mergeCells count="6">
    <mergeCell ref="A6:K6"/>
    <mergeCell ref="A1:K1"/>
    <mergeCell ref="A2:K2"/>
    <mergeCell ref="A3:K3"/>
    <mergeCell ref="A4:K4"/>
    <mergeCell ref="A5:K5"/>
  </mergeCells>
  <pageMargins left="0.511811024" right="0.511811024" top="0.78740157499999996" bottom="0.78740157499999996" header="0.31496062000000002" footer="0.31496062000000002"/>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
  <sheetViews>
    <sheetView workbookViewId="0"/>
  </sheetViews>
  <sheetFormatPr defaultRowHeight="15" x14ac:dyDescent="0.25"/>
  <sheetData>
    <row r="1" spans="1:1" x14ac:dyDescent="0.3">
      <c r="A1" t="s">
        <v>111</v>
      </c>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A1:AX54"/>
  <sheetViews>
    <sheetView tabSelected="1" zoomScale="70" zoomScaleNormal="70" workbookViewId="0">
      <pane xSplit="3" ySplit="2" topLeftCell="AL58" activePane="bottomRight" state="frozen"/>
      <selection pane="topRight" activeCell="D1" sqref="D1"/>
      <selection pane="bottomLeft" activeCell="A2" sqref="A2"/>
      <selection pane="bottomRight" activeCell="AG2" sqref="AG2"/>
    </sheetView>
  </sheetViews>
  <sheetFormatPr defaultColWidth="8.85546875" defaultRowHeight="11.25" outlineLevelCol="1" x14ac:dyDescent="0.25"/>
  <cols>
    <col min="1" max="1" width="8.85546875" style="11" customWidth="1"/>
    <col min="2" max="2" width="13.28515625" style="11" customWidth="1"/>
    <col min="3" max="3" width="21" style="11" customWidth="1"/>
    <col min="4" max="4" width="36.28515625" style="11" customWidth="1" outlineLevel="1"/>
    <col min="5" max="5" width="38.7109375" style="11" customWidth="1" outlineLevel="1"/>
    <col min="6" max="6" width="34.85546875" style="11" customWidth="1"/>
    <col min="7" max="7" width="23.28515625" style="11" customWidth="1" outlineLevel="1"/>
    <col min="8" max="8" width="16" style="11" customWidth="1" outlineLevel="1"/>
    <col min="9" max="10" width="8.85546875" style="11" customWidth="1" outlineLevel="1"/>
    <col min="11" max="11" width="9" style="11" bestFit="1" customWidth="1"/>
    <col min="12" max="12" width="31.28515625" style="11" customWidth="1" outlineLevel="1"/>
    <col min="13" max="13" width="15" style="11" customWidth="1" outlineLevel="1"/>
    <col min="14" max="15" width="8.85546875" style="11" customWidth="1" outlineLevel="1"/>
    <col min="16" max="16" width="9" style="11" bestFit="1" customWidth="1"/>
    <col min="17" max="17" width="35.7109375" style="11" customWidth="1" outlineLevel="1"/>
    <col min="18" max="18" width="12.28515625" style="11" customWidth="1" outlineLevel="1"/>
    <col min="19" max="20" width="8.85546875" style="11" customWidth="1" outlineLevel="1"/>
    <col min="21" max="21" width="9" style="11" bestFit="1" customWidth="1"/>
    <col min="22" max="22" width="33.140625" style="11" customWidth="1" outlineLevel="1"/>
    <col min="23" max="23" width="14.42578125" style="11" customWidth="1" outlineLevel="1"/>
    <col min="24" max="25" width="8.85546875" style="11" customWidth="1" outlineLevel="1"/>
    <col min="26" max="26" width="9" style="11" bestFit="1" customWidth="1"/>
    <col min="27" max="27" width="21.28515625" style="11" customWidth="1" outlineLevel="1"/>
    <col min="28" max="28" width="15.85546875" style="11" customWidth="1" outlineLevel="1"/>
    <col min="29" max="30" width="8.85546875" style="11" customWidth="1" outlineLevel="1"/>
    <col min="31" max="31" width="9" style="11" bestFit="1" customWidth="1"/>
    <col min="32" max="33" width="8.85546875" style="11" customWidth="1" outlineLevel="1"/>
    <col min="34" max="34" width="15.7109375" style="11" bestFit="1" customWidth="1"/>
    <col min="35" max="36" width="8.85546875" style="11" customWidth="1" outlineLevel="1"/>
    <col min="37" max="37" width="15.7109375" style="11" bestFit="1" customWidth="1"/>
    <col min="38" max="38" width="8.85546875" style="11" customWidth="1" outlineLevel="1"/>
    <col min="39" max="39" width="7.7109375" style="11" customWidth="1" outlineLevel="1"/>
    <col min="40" max="40" width="15.7109375" style="11" bestFit="1" customWidth="1"/>
    <col min="41" max="42" width="8.85546875" style="11" customWidth="1" outlineLevel="1"/>
    <col min="43" max="43" width="15.7109375" style="11" bestFit="1" customWidth="1"/>
    <col min="44" max="44" width="11" style="11" customWidth="1" outlineLevel="1"/>
    <col min="45" max="45" width="8.85546875" style="11" customWidth="1" outlineLevel="1"/>
    <col min="46" max="46" width="17.7109375" style="11" bestFit="1" customWidth="1"/>
    <col min="47" max="47" width="12.28515625" style="11" customWidth="1"/>
    <col min="48" max="48" width="17.7109375" style="11" bestFit="1" customWidth="1"/>
    <col min="49" max="49" width="61" style="11" customWidth="1"/>
    <col min="50" max="50" width="10.5703125" style="11" bestFit="1" customWidth="1"/>
    <col min="51" max="16384" width="8.85546875" style="11"/>
  </cols>
  <sheetData>
    <row r="1" spans="1:50" x14ac:dyDescent="0.25">
      <c r="A1" s="36" t="s">
        <v>489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50" ht="108.75" x14ac:dyDescent="0.25">
      <c r="A2" s="10" t="s">
        <v>237</v>
      </c>
      <c r="B2" s="10" t="s">
        <v>209</v>
      </c>
      <c r="C2" s="10" t="s">
        <v>268</v>
      </c>
      <c r="D2" s="10" t="s">
        <v>269</v>
      </c>
      <c r="E2" s="10" t="s">
        <v>270</v>
      </c>
      <c r="F2" s="10" t="s">
        <v>375</v>
      </c>
      <c r="G2" s="10" t="s">
        <v>266</v>
      </c>
      <c r="H2" s="10" t="s">
        <v>267</v>
      </c>
      <c r="I2" s="10" t="s">
        <v>271</v>
      </c>
      <c r="J2" s="10" t="s">
        <v>337</v>
      </c>
      <c r="K2" s="10" t="s">
        <v>204</v>
      </c>
      <c r="L2" s="10" t="s">
        <v>258</v>
      </c>
      <c r="M2" s="10" t="s">
        <v>255</v>
      </c>
      <c r="N2" s="10" t="s">
        <v>261</v>
      </c>
      <c r="O2" s="10" t="s">
        <v>337</v>
      </c>
      <c r="P2" s="10" t="s">
        <v>205</v>
      </c>
      <c r="Q2" s="10" t="s">
        <v>260</v>
      </c>
      <c r="R2" s="10" t="s">
        <v>256</v>
      </c>
      <c r="S2" s="10" t="s">
        <v>262</v>
      </c>
      <c r="T2" s="10" t="s">
        <v>337</v>
      </c>
      <c r="U2" s="10" t="s">
        <v>206</v>
      </c>
      <c r="V2" s="10" t="s">
        <v>259</v>
      </c>
      <c r="W2" s="10" t="s">
        <v>257</v>
      </c>
      <c r="X2" s="10" t="s">
        <v>263</v>
      </c>
      <c r="Y2" s="10" t="s">
        <v>337</v>
      </c>
      <c r="Z2" s="10" t="s">
        <v>207</v>
      </c>
      <c r="AA2" s="10" t="s">
        <v>311</v>
      </c>
      <c r="AB2" s="10" t="s">
        <v>310</v>
      </c>
      <c r="AC2" s="10" t="s">
        <v>312</v>
      </c>
      <c r="AD2" s="10" t="s">
        <v>337</v>
      </c>
      <c r="AE2" s="10" t="s">
        <v>264</v>
      </c>
      <c r="AF2" s="10" t="s">
        <v>515</v>
      </c>
      <c r="AG2" s="10" t="s">
        <v>516</v>
      </c>
      <c r="AH2" s="10" t="s">
        <v>500</v>
      </c>
      <c r="AI2" s="10" t="s">
        <v>501</v>
      </c>
      <c r="AJ2" s="10" t="s">
        <v>502</v>
      </c>
      <c r="AK2" s="10" t="s">
        <v>503</v>
      </c>
      <c r="AL2" s="10" t="s">
        <v>504</v>
      </c>
      <c r="AM2" s="10" t="s">
        <v>505</v>
      </c>
      <c r="AN2" s="10" t="s">
        <v>506</v>
      </c>
      <c r="AO2" s="10" t="s">
        <v>507</v>
      </c>
      <c r="AP2" s="10" t="s">
        <v>508</v>
      </c>
      <c r="AQ2" s="10" t="s">
        <v>509</v>
      </c>
      <c r="AR2" s="10" t="s">
        <v>510</v>
      </c>
      <c r="AS2" s="10" t="s">
        <v>511</v>
      </c>
      <c r="AT2" s="10" t="s">
        <v>512</v>
      </c>
      <c r="AU2" s="10" t="s">
        <v>513</v>
      </c>
      <c r="AV2" s="10" t="s">
        <v>514</v>
      </c>
      <c r="AW2" s="10" t="s">
        <v>272</v>
      </c>
    </row>
    <row r="3" spans="1:50" ht="223.9" customHeight="1" x14ac:dyDescent="0.25">
      <c r="A3" s="12" t="s">
        <v>238</v>
      </c>
      <c r="B3" s="12" t="s">
        <v>0</v>
      </c>
      <c r="C3" s="13" t="s">
        <v>265</v>
      </c>
      <c r="D3" s="13" t="s">
        <v>306</v>
      </c>
      <c r="E3" s="13" t="s">
        <v>305</v>
      </c>
      <c r="F3" s="13" t="s">
        <v>304</v>
      </c>
      <c r="G3" s="13" t="s">
        <v>303</v>
      </c>
      <c r="H3" s="13" t="s">
        <v>275</v>
      </c>
      <c r="I3" s="14">
        <v>4</v>
      </c>
      <c r="J3" s="15">
        <f>VLOOKUP(H3,'Fatores de Experiência'!$A$3:$B$14,2,FALSE)</f>
        <v>1</v>
      </c>
      <c r="K3" s="15">
        <f>I3*J3</f>
        <v>4</v>
      </c>
      <c r="L3" s="13" t="s">
        <v>307</v>
      </c>
      <c r="M3" s="13" t="s">
        <v>275</v>
      </c>
      <c r="N3" s="13">
        <v>8</v>
      </c>
      <c r="O3" s="15">
        <f>VLOOKUP(M3,'Fatores de Experiência'!$A$3:$B$14,2,FALSE)</f>
        <v>1</v>
      </c>
      <c r="P3" s="15">
        <f>N3*O3</f>
        <v>8</v>
      </c>
      <c r="Q3" s="13" t="s">
        <v>308</v>
      </c>
      <c r="R3" s="13" t="s">
        <v>275</v>
      </c>
      <c r="S3" s="14">
        <v>16</v>
      </c>
      <c r="T3" s="15">
        <f>VLOOKUP(R3,'Fatores de Experiência'!$A$3:$B$14,2,FALSE)</f>
        <v>1</v>
      </c>
      <c r="U3" s="15">
        <f>S3*T3</f>
        <v>16</v>
      </c>
      <c r="V3" s="13" t="s">
        <v>313</v>
      </c>
      <c r="W3" s="13" t="s">
        <v>275</v>
      </c>
      <c r="X3" s="14">
        <v>32</v>
      </c>
      <c r="Y3" s="15">
        <f>VLOOKUP(W3,'Fatores de Experiência'!$A$3:$B$14,2,FALSE)</f>
        <v>1</v>
      </c>
      <c r="Z3" s="15">
        <f>X3*Y3</f>
        <v>32</v>
      </c>
      <c r="AA3" s="13" t="s">
        <v>309</v>
      </c>
      <c r="AB3" s="13" t="s">
        <v>275</v>
      </c>
      <c r="AC3" s="14">
        <v>64</v>
      </c>
      <c r="AD3" s="15">
        <f>VLOOKUP(AB3,'Fatores de Experiência'!$A$3:$B$14,2,FALSE)</f>
        <v>1</v>
      </c>
      <c r="AE3" s="15">
        <f>AC3*AD3</f>
        <v>64</v>
      </c>
      <c r="AF3" s="4">
        <v>20</v>
      </c>
      <c r="AG3" s="16">
        <f t="shared" ref="AG3:AG34" si="0">AF3*IFERROR(K3,0)</f>
        <v>80</v>
      </c>
      <c r="AH3" s="17">
        <f>AG3*'Fatores de Experiência'!$A$25</f>
        <v>0</v>
      </c>
      <c r="AI3" s="4">
        <v>16</v>
      </c>
      <c r="AJ3" s="16">
        <f t="shared" ref="AJ3:AJ34" si="1">AI3*IFERROR(P3,0)</f>
        <v>128</v>
      </c>
      <c r="AK3" s="17">
        <f>AJ3*'Fatores de Experiência'!$A$25</f>
        <v>0</v>
      </c>
      <c r="AL3" s="4">
        <v>24</v>
      </c>
      <c r="AM3" s="16">
        <f t="shared" ref="AM3:AM34" si="2">AL3*IFERROR(U3,0)</f>
        <v>384</v>
      </c>
      <c r="AN3" s="17">
        <f>AM3*'Fatores de Experiência'!$A$25</f>
        <v>0</v>
      </c>
      <c r="AO3" s="4">
        <v>12</v>
      </c>
      <c r="AP3" s="16">
        <f t="shared" ref="AP3:AP34" si="3">AO3*IFERROR(Z3,0)</f>
        <v>384</v>
      </c>
      <c r="AQ3" s="17">
        <f>AP3*'Fatores de Experiência'!$A$25</f>
        <v>0</v>
      </c>
      <c r="AR3" s="4">
        <v>10</v>
      </c>
      <c r="AS3" s="16">
        <f t="shared" ref="AS3:AS34" si="4">AR3*IFERROR(AE3,0)</f>
        <v>640</v>
      </c>
      <c r="AT3" s="17">
        <f>AS3*'Fatores de Experiência'!$A$25</f>
        <v>0</v>
      </c>
      <c r="AU3" s="18">
        <f t="shared" ref="AU3:AU34" si="5">AG3+AJ3+AM3+AP3+AS3</f>
        <v>1616</v>
      </c>
      <c r="AV3" s="17">
        <f t="shared" ref="AV3:AV34" si="6">AH3+AK3+AN3+AQ3+AT3</f>
        <v>0</v>
      </c>
      <c r="AW3" s="4" t="s">
        <v>315</v>
      </c>
      <c r="AX3" s="30"/>
    </row>
    <row r="4" spans="1:50" ht="146.25" x14ac:dyDescent="0.25">
      <c r="A4" s="12" t="s">
        <v>238</v>
      </c>
      <c r="B4" s="12" t="s">
        <v>0</v>
      </c>
      <c r="C4" s="13" t="s">
        <v>231</v>
      </c>
      <c r="D4" s="13" t="s">
        <v>316</v>
      </c>
      <c r="E4" s="19" t="s">
        <v>317</v>
      </c>
      <c r="F4" s="13" t="s">
        <v>318</v>
      </c>
      <c r="G4" s="13" t="s">
        <v>234</v>
      </c>
      <c r="H4" s="13" t="s">
        <v>276</v>
      </c>
      <c r="I4" s="14">
        <v>6</v>
      </c>
      <c r="J4" s="15">
        <f>VLOOKUP(H4,'Fatores de Experiência'!$A$3:$B$14,2,FALSE)</f>
        <v>1</v>
      </c>
      <c r="K4" s="15">
        <f t="shared" ref="K4:K52" si="7">I4*J4</f>
        <v>6</v>
      </c>
      <c r="L4" s="13" t="s">
        <v>24</v>
      </c>
      <c r="M4" s="13" t="s">
        <v>276</v>
      </c>
      <c r="N4" s="14">
        <v>10</v>
      </c>
      <c r="O4" s="15">
        <f>VLOOKUP(M4,'Fatores de Experiência'!$A$3:$B$14,2,FALSE)</f>
        <v>1</v>
      </c>
      <c r="P4" s="15">
        <f t="shared" ref="P4:P52" si="8">N4*O4</f>
        <v>10</v>
      </c>
      <c r="Q4" s="13" t="s">
        <v>25</v>
      </c>
      <c r="R4" s="13" t="s">
        <v>276</v>
      </c>
      <c r="S4" s="14">
        <v>20</v>
      </c>
      <c r="T4" s="15">
        <f>VLOOKUP(R4,'Fatores de Experiência'!$A$3:$B$14,2,FALSE)</f>
        <v>1</v>
      </c>
      <c r="U4" s="15">
        <f t="shared" ref="U4:U52" si="9">S4*T4</f>
        <v>20</v>
      </c>
      <c r="V4" s="13" t="s">
        <v>26</v>
      </c>
      <c r="W4" s="13" t="s">
        <v>276</v>
      </c>
      <c r="X4" s="14">
        <v>30</v>
      </c>
      <c r="Y4" s="15">
        <f>VLOOKUP(W4,'Fatores de Experiência'!$A$3:$B$14,2,FALSE)</f>
        <v>1</v>
      </c>
      <c r="Z4" s="15">
        <f t="shared" ref="Z4:Z52" si="10">X4*Y4</f>
        <v>30</v>
      </c>
      <c r="AA4" s="13" t="s">
        <v>189</v>
      </c>
      <c r="AB4" s="13" t="s">
        <v>276</v>
      </c>
      <c r="AC4" s="14">
        <v>40</v>
      </c>
      <c r="AD4" s="15">
        <f>VLOOKUP(AB4,'Fatores de Experiência'!$A$3:$B$14,2,FALSE)</f>
        <v>1</v>
      </c>
      <c r="AE4" s="15">
        <f t="shared" ref="AE4:AE52" si="11">AC4*AD4</f>
        <v>40</v>
      </c>
      <c r="AF4" s="4">
        <v>20</v>
      </c>
      <c r="AG4" s="16">
        <f t="shared" si="0"/>
        <v>120</v>
      </c>
      <c r="AH4" s="17">
        <f>AG4*'Fatores de Experiência'!$A$25</f>
        <v>0</v>
      </c>
      <c r="AI4" s="4">
        <v>16</v>
      </c>
      <c r="AJ4" s="16">
        <f t="shared" si="1"/>
        <v>160</v>
      </c>
      <c r="AK4" s="17">
        <f>AJ4*'Fatores de Experiência'!$A$25</f>
        <v>0</v>
      </c>
      <c r="AL4" s="4">
        <v>24</v>
      </c>
      <c r="AM4" s="16">
        <f t="shared" si="2"/>
        <v>480</v>
      </c>
      <c r="AN4" s="17">
        <f>AM4*'Fatores de Experiência'!$A$25</f>
        <v>0</v>
      </c>
      <c r="AO4" s="4">
        <v>12</v>
      </c>
      <c r="AP4" s="16">
        <f t="shared" si="3"/>
        <v>360</v>
      </c>
      <c r="AQ4" s="17">
        <f>AP4*'Fatores de Experiência'!$A$25</f>
        <v>0</v>
      </c>
      <c r="AR4" s="4">
        <v>10</v>
      </c>
      <c r="AS4" s="16">
        <f t="shared" si="4"/>
        <v>400</v>
      </c>
      <c r="AT4" s="17">
        <f>AS4*'Fatores de Experiência'!$A$25</f>
        <v>0</v>
      </c>
      <c r="AU4" s="18">
        <f t="shared" si="5"/>
        <v>1520</v>
      </c>
      <c r="AV4" s="17">
        <f t="shared" si="6"/>
        <v>0</v>
      </c>
      <c r="AW4" s="4" t="s">
        <v>315</v>
      </c>
      <c r="AX4" s="30"/>
    </row>
    <row r="5" spans="1:50" ht="163.15" customHeight="1" x14ac:dyDescent="0.25">
      <c r="A5" s="12" t="s">
        <v>238</v>
      </c>
      <c r="B5" s="12" t="s">
        <v>0</v>
      </c>
      <c r="C5" s="13" t="s">
        <v>2</v>
      </c>
      <c r="D5" s="13" t="s">
        <v>327</v>
      </c>
      <c r="E5" s="19" t="s">
        <v>325</v>
      </c>
      <c r="F5" s="13" t="s">
        <v>326</v>
      </c>
      <c r="G5" s="13" t="s">
        <v>240</v>
      </c>
      <c r="H5" s="13" t="s">
        <v>277</v>
      </c>
      <c r="I5" s="14">
        <v>3</v>
      </c>
      <c r="J5" s="15">
        <f>VLOOKUP(H5,'Fatores de Experiência'!$A$3:$B$14,2,FALSE)</f>
        <v>0.60145765374991544</v>
      </c>
      <c r="K5" s="15">
        <f t="shared" si="7"/>
        <v>1.8043729612497463</v>
      </c>
      <c r="L5" s="13" t="s">
        <v>239</v>
      </c>
      <c r="M5" s="13" t="s">
        <v>277</v>
      </c>
      <c r="N5" s="14">
        <v>6</v>
      </c>
      <c r="O5" s="15">
        <f>VLOOKUP(M5,'Fatores de Experiência'!$A$3:$B$14,2,FALSE)</f>
        <v>0.60145765374991544</v>
      </c>
      <c r="P5" s="15">
        <f t="shared" si="8"/>
        <v>3.6087459224994927</v>
      </c>
      <c r="Q5" s="13" t="s">
        <v>241</v>
      </c>
      <c r="R5" s="13" t="s">
        <v>278</v>
      </c>
      <c r="S5" s="14">
        <v>12</v>
      </c>
      <c r="T5" s="15">
        <f>VLOOKUP(R5,'Fatores de Experiência'!$A$3:$B$14,2,FALSE)</f>
        <v>1</v>
      </c>
      <c r="U5" s="15">
        <f t="shared" si="9"/>
        <v>12</v>
      </c>
      <c r="V5" s="13" t="s">
        <v>242</v>
      </c>
      <c r="W5" s="13" t="s">
        <v>278</v>
      </c>
      <c r="X5" s="14">
        <v>24</v>
      </c>
      <c r="Y5" s="15">
        <f>VLOOKUP(W5,'Fatores de Experiência'!$A$3:$B$14,2,FALSE)</f>
        <v>1</v>
      </c>
      <c r="Z5" s="15">
        <f t="shared" si="10"/>
        <v>24</v>
      </c>
      <c r="AA5" s="13" t="s">
        <v>243</v>
      </c>
      <c r="AB5" s="13" t="s">
        <v>278</v>
      </c>
      <c r="AC5" s="14">
        <v>32</v>
      </c>
      <c r="AD5" s="15">
        <f>VLOOKUP(AB5,'Fatores de Experiência'!$A$3:$B$14,2,FALSE)</f>
        <v>1</v>
      </c>
      <c r="AE5" s="15">
        <f t="shared" si="11"/>
        <v>32</v>
      </c>
      <c r="AF5" s="4">
        <v>20</v>
      </c>
      <c r="AG5" s="16">
        <f t="shared" si="0"/>
        <v>36.08745922499493</v>
      </c>
      <c r="AH5" s="17">
        <f>AG5*'Fatores de Experiência'!$A$25</f>
        <v>0</v>
      </c>
      <c r="AI5" s="4">
        <v>16</v>
      </c>
      <c r="AJ5" s="16">
        <f t="shared" si="1"/>
        <v>57.739934759991883</v>
      </c>
      <c r="AK5" s="17">
        <f>AJ5*'Fatores de Experiência'!$A$25</f>
        <v>0</v>
      </c>
      <c r="AL5" s="4">
        <v>24</v>
      </c>
      <c r="AM5" s="16">
        <f t="shared" si="2"/>
        <v>288</v>
      </c>
      <c r="AN5" s="17">
        <f>AM5*'Fatores de Experiência'!$A$25</f>
        <v>0</v>
      </c>
      <c r="AO5" s="4">
        <v>12</v>
      </c>
      <c r="AP5" s="16">
        <f t="shared" si="3"/>
        <v>288</v>
      </c>
      <c r="AQ5" s="17">
        <f>AP5*'Fatores de Experiência'!$A$25</f>
        <v>0</v>
      </c>
      <c r="AR5" s="4">
        <v>10</v>
      </c>
      <c r="AS5" s="16">
        <f t="shared" si="4"/>
        <v>320</v>
      </c>
      <c r="AT5" s="17">
        <f>AS5*'Fatores de Experiência'!$A$25</f>
        <v>0</v>
      </c>
      <c r="AU5" s="18">
        <f t="shared" si="5"/>
        <v>989.82739398498688</v>
      </c>
      <c r="AV5" s="17">
        <f t="shared" si="6"/>
        <v>0</v>
      </c>
      <c r="AW5" s="4" t="s">
        <v>487</v>
      </c>
      <c r="AX5" s="30"/>
    </row>
    <row r="6" spans="1:50" ht="148.9" customHeight="1" x14ac:dyDescent="0.25">
      <c r="A6" s="12" t="s">
        <v>238</v>
      </c>
      <c r="B6" s="12" t="s">
        <v>0</v>
      </c>
      <c r="C6" s="13" t="s">
        <v>319</v>
      </c>
      <c r="D6" s="19" t="s">
        <v>320</v>
      </c>
      <c r="E6" s="19" t="s">
        <v>314</v>
      </c>
      <c r="F6" s="19" t="s">
        <v>330</v>
      </c>
      <c r="G6" s="13" t="s">
        <v>226</v>
      </c>
      <c r="H6" s="13" t="s">
        <v>282</v>
      </c>
      <c r="I6" s="20">
        <v>4</v>
      </c>
      <c r="J6" s="15">
        <f>VLOOKUP(H6,'Fatores de Experiência'!$A$3:$B$14,2,FALSE)</f>
        <v>1</v>
      </c>
      <c r="K6" s="15">
        <f t="shared" si="7"/>
        <v>4</v>
      </c>
      <c r="L6" s="13" t="s">
        <v>244</v>
      </c>
      <c r="M6" s="13" t="s">
        <v>282</v>
      </c>
      <c r="N6" s="20">
        <v>8</v>
      </c>
      <c r="O6" s="15">
        <f>VLOOKUP(M6,'Fatores de Experiência'!$A$3:$B$14,2,FALSE)</f>
        <v>1</v>
      </c>
      <c r="P6" s="15">
        <f t="shared" si="8"/>
        <v>8</v>
      </c>
      <c r="Q6" s="21" t="s">
        <v>30</v>
      </c>
      <c r="R6" s="21" t="s">
        <v>354</v>
      </c>
      <c r="S6" s="16">
        <v>0</v>
      </c>
      <c r="T6" s="15">
        <f>VLOOKUP(R6,'Fatores de Experiência'!$A$3:$B$14,2,FALSE)</f>
        <v>1</v>
      </c>
      <c r="U6" s="15">
        <f t="shared" si="9"/>
        <v>0</v>
      </c>
      <c r="V6" s="21" t="s">
        <v>30</v>
      </c>
      <c r="W6" s="21" t="s">
        <v>354</v>
      </c>
      <c r="X6" s="16">
        <v>0</v>
      </c>
      <c r="Y6" s="15">
        <f>VLOOKUP(W6,'Fatores de Experiência'!$A$3:$B$14,2,FALSE)</f>
        <v>1</v>
      </c>
      <c r="Z6" s="15">
        <f t="shared" si="10"/>
        <v>0</v>
      </c>
      <c r="AA6" s="21" t="s">
        <v>35</v>
      </c>
      <c r="AB6" s="21" t="s">
        <v>354</v>
      </c>
      <c r="AC6" s="16">
        <v>0</v>
      </c>
      <c r="AD6" s="15">
        <f>VLOOKUP(AB6,'Fatores de Experiência'!$A$3:$B$14,2,FALSE)</f>
        <v>1</v>
      </c>
      <c r="AE6" s="15">
        <f t="shared" si="11"/>
        <v>0</v>
      </c>
      <c r="AF6" s="4">
        <v>83</v>
      </c>
      <c r="AG6" s="16">
        <f t="shared" si="0"/>
        <v>332</v>
      </c>
      <c r="AH6" s="17">
        <f>AG6*'Fatores de Experiência'!$A$25</f>
        <v>0</v>
      </c>
      <c r="AI6" s="4">
        <v>165</v>
      </c>
      <c r="AJ6" s="16">
        <f t="shared" si="1"/>
        <v>1320</v>
      </c>
      <c r="AK6" s="17">
        <f>AJ6*'Fatores de Experiência'!$A$25</f>
        <v>0</v>
      </c>
      <c r="AL6" s="16">
        <v>0</v>
      </c>
      <c r="AM6" s="16">
        <f t="shared" si="2"/>
        <v>0</v>
      </c>
      <c r="AN6" s="17">
        <f>AM6*'Fatores de Experiência'!$A$25</f>
        <v>0</v>
      </c>
      <c r="AO6" s="16">
        <v>0</v>
      </c>
      <c r="AP6" s="16">
        <f t="shared" si="3"/>
        <v>0</v>
      </c>
      <c r="AQ6" s="17">
        <f>AP6*'Fatores de Experiência'!$A$25</f>
        <v>0</v>
      </c>
      <c r="AR6" s="16">
        <v>0</v>
      </c>
      <c r="AS6" s="16">
        <f t="shared" si="4"/>
        <v>0</v>
      </c>
      <c r="AT6" s="17">
        <f>AS6*'Fatores de Experiência'!$A$25</f>
        <v>0</v>
      </c>
      <c r="AU6" s="18">
        <f t="shared" si="5"/>
        <v>1652</v>
      </c>
      <c r="AV6" s="17">
        <f t="shared" si="6"/>
        <v>0</v>
      </c>
      <c r="AW6" s="4" t="s">
        <v>315</v>
      </c>
      <c r="AX6" s="30"/>
    </row>
    <row r="7" spans="1:50" ht="109.15" customHeight="1" x14ac:dyDescent="0.25">
      <c r="A7" s="12" t="s">
        <v>238</v>
      </c>
      <c r="B7" s="12" t="s">
        <v>105</v>
      </c>
      <c r="C7" s="20" t="s">
        <v>22</v>
      </c>
      <c r="D7" s="13" t="s">
        <v>329</v>
      </c>
      <c r="E7" s="19" t="s">
        <v>328</v>
      </c>
      <c r="F7" s="13" t="s">
        <v>331</v>
      </c>
      <c r="G7" s="13" t="s">
        <v>332</v>
      </c>
      <c r="H7" s="13" t="s">
        <v>282</v>
      </c>
      <c r="I7" s="20">
        <f>8*1.75</f>
        <v>14</v>
      </c>
      <c r="J7" s="15">
        <f>VLOOKUP(H7,'Fatores de Experiência'!$A$3:$B$14,2,FALSE)</f>
        <v>1</v>
      </c>
      <c r="K7" s="15">
        <f t="shared" si="7"/>
        <v>14</v>
      </c>
      <c r="L7" s="13" t="s">
        <v>335</v>
      </c>
      <c r="M7" s="13" t="s">
        <v>282</v>
      </c>
      <c r="N7" s="20">
        <f>16*1.7</f>
        <v>27.2</v>
      </c>
      <c r="O7" s="15">
        <f>VLOOKUP(M7,'Fatores de Experiência'!$A$3:$B$14,2,FALSE)</f>
        <v>1</v>
      </c>
      <c r="P7" s="15">
        <f t="shared" si="8"/>
        <v>27.2</v>
      </c>
      <c r="Q7" s="13" t="s">
        <v>336</v>
      </c>
      <c r="R7" s="13" t="s">
        <v>282</v>
      </c>
      <c r="S7" s="20">
        <f>24*1.65</f>
        <v>39.599999999999994</v>
      </c>
      <c r="T7" s="15">
        <f>VLOOKUP(R7,'Fatores de Experiência'!$A$3:$B$14,2,FALSE)</f>
        <v>1</v>
      </c>
      <c r="U7" s="15">
        <f t="shared" si="9"/>
        <v>39.599999999999994</v>
      </c>
      <c r="V7" s="13" t="s">
        <v>333</v>
      </c>
      <c r="W7" s="13" t="s">
        <v>282</v>
      </c>
      <c r="X7" s="20">
        <f>32*1.6</f>
        <v>51.2</v>
      </c>
      <c r="Y7" s="15">
        <f>VLOOKUP(W7,'Fatores de Experiência'!$A$3:$B$14,2,FALSE)</f>
        <v>1</v>
      </c>
      <c r="Z7" s="15">
        <f t="shared" si="10"/>
        <v>51.2</v>
      </c>
      <c r="AA7" s="13" t="s">
        <v>334</v>
      </c>
      <c r="AB7" s="13" t="s">
        <v>282</v>
      </c>
      <c r="AC7" s="20">
        <f>40*1.6</f>
        <v>64</v>
      </c>
      <c r="AD7" s="15">
        <f>VLOOKUP(AB7,'Fatores de Experiência'!$A$3:$B$14,2,FALSE)</f>
        <v>1</v>
      </c>
      <c r="AE7" s="15">
        <f t="shared" si="11"/>
        <v>64</v>
      </c>
      <c r="AF7" s="4">
        <v>2</v>
      </c>
      <c r="AG7" s="16">
        <f t="shared" si="0"/>
        <v>28</v>
      </c>
      <c r="AH7" s="17">
        <f>AG7*'Fatores de Experiência'!$A$25</f>
        <v>0</v>
      </c>
      <c r="AI7" s="4">
        <v>4</v>
      </c>
      <c r="AJ7" s="16">
        <f t="shared" si="1"/>
        <v>108.8</v>
      </c>
      <c r="AK7" s="17">
        <f>AJ7*'Fatores de Experiência'!$A$25</f>
        <v>0</v>
      </c>
      <c r="AL7" s="4">
        <v>6</v>
      </c>
      <c r="AM7" s="16">
        <f t="shared" si="2"/>
        <v>237.59999999999997</v>
      </c>
      <c r="AN7" s="17">
        <f>AM7*'Fatores de Experiência'!$A$25</f>
        <v>0</v>
      </c>
      <c r="AO7" s="4">
        <v>4</v>
      </c>
      <c r="AP7" s="16">
        <f t="shared" si="3"/>
        <v>204.8</v>
      </c>
      <c r="AQ7" s="17">
        <f>AP7*'Fatores de Experiência'!$A$25</f>
        <v>0</v>
      </c>
      <c r="AR7" s="4">
        <v>6</v>
      </c>
      <c r="AS7" s="16">
        <f t="shared" si="4"/>
        <v>384</v>
      </c>
      <c r="AT7" s="17">
        <f>AS7*'Fatores de Experiência'!$A$25</f>
        <v>0</v>
      </c>
      <c r="AU7" s="18">
        <f t="shared" si="5"/>
        <v>963.2</v>
      </c>
      <c r="AV7" s="17">
        <f t="shared" si="6"/>
        <v>0</v>
      </c>
      <c r="AW7" s="4" t="s">
        <v>338</v>
      </c>
      <c r="AX7" s="30"/>
    </row>
    <row r="8" spans="1:50" ht="78.75" x14ac:dyDescent="0.25">
      <c r="A8" s="12" t="s">
        <v>238</v>
      </c>
      <c r="B8" s="12" t="s">
        <v>105</v>
      </c>
      <c r="C8" s="20" t="s">
        <v>343</v>
      </c>
      <c r="D8" s="13" t="s">
        <v>344</v>
      </c>
      <c r="E8" s="19" t="s">
        <v>350</v>
      </c>
      <c r="F8" s="13" t="s">
        <v>342</v>
      </c>
      <c r="G8" s="13" t="s">
        <v>240</v>
      </c>
      <c r="H8" s="13" t="s">
        <v>282</v>
      </c>
      <c r="I8" s="20">
        <v>4</v>
      </c>
      <c r="J8" s="15">
        <f>VLOOKUP(H8,'Fatores de Experiência'!$A$3:$B$14,2,FALSE)</f>
        <v>1</v>
      </c>
      <c r="K8" s="15">
        <f t="shared" si="7"/>
        <v>4</v>
      </c>
      <c r="L8" s="13" t="s">
        <v>239</v>
      </c>
      <c r="M8" s="13" t="s">
        <v>282</v>
      </c>
      <c r="N8" s="20">
        <v>8</v>
      </c>
      <c r="O8" s="15">
        <f>VLOOKUP(M8,'Fatores de Experiência'!$A$3:$B$14,2,FALSE)</f>
        <v>1</v>
      </c>
      <c r="P8" s="15">
        <f t="shared" si="8"/>
        <v>8</v>
      </c>
      <c r="Q8" s="13" t="s">
        <v>241</v>
      </c>
      <c r="R8" s="13" t="s">
        <v>282</v>
      </c>
      <c r="S8" s="20">
        <v>16</v>
      </c>
      <c r="T8" s="15">
        <f>VLOOKUP(R8,'Fatores de Experiência'!$A$3:$B$14,2,FALSE)</f>
        <v>1</v>
      </c>
      <c r="U8" s="15">
        <f t="shared" si="9"/>
        <v>16</v>
      </c>
      <c r="V8" s="13" t="s">
        <v>242</v>
      </c>
      <c r="W8" s="13" t="s">
        <v>282</v>
      </c>
      <c r="X8" s="20">
        <v>32</v>
      </c>
      <c r="Y8" s="15">
        <f>VLOOKUP(W8,'Fatores de Experiência'!$A$3:$B$14,2,FALSE)</f>
        <v>1</v>
      </c>
      <c r="Z8" s="15">
        <f t="shared" si="10"/>
        <v>32</v>
      </c>
      <c r="AA8" s="13" t="s">
        <v>245</v>
      </c>
      <c r="AB8" s="13" t="s">
        <v>282</v>
      </c>
      <c r="AC8" s="20">
        <v>64</v>
      </c>
      <c r="AD8" s="15">
        <f>VLOOKUP(AB8,'Fatores de Experiência'!$A$3:$B$14,2,FALSE)</f>
        <v>1</v>
      </c>
      <c r="AE8" s="15">
        <f t="shared" si="11"/>
        <v>64</v>
      </c>
      <c r="AF8" s="4">
        <v>20</v>
      </c>
      <c r="AG8" s="16">
        <f t="shared" si="0"/>
        <v>80</v>
      </c>
      <c r="AH8" s="17">
        <f>AG8*'Fatores de Experiência'!$A$25</f>
        <v>0</v>
      </c>
      <c r="AI8" s="4">
        <v>16</v>
      </c>
      <c r="AJ8" s="16">
        <f t="shared" si="1"/>
        <v>128</v>
      </c>
      <c r="AK8" s="17">
        <f>AJ8*'Fatores de Experiência'!$A$25</f>
        <v>0</v>
      </c>
      <c r="AL8" s="4">
        <v>24</v>
      </c>
      <c r="AM8" s="16">
        <f t="shared" si="2"/>
        <v>384</v>
      </c>
      <c r="AN8" s="17">
        <f>AM8*'Fatores de Experiência'!$A$25</f>
        <v>0</v>
      </c>
      <c r="AO8" s="4">
        <v>12</v>
      </c>
      <c r="AP8" s="16">
        <f t="shared" si="3"/>
        <v>384</v>
      </c>
      <c r="AQ8" s="17">
        <f>AP8*'Fatores de Experiência'!$A$25</f>
        <v>0</v>
      </c>
      <c r="AR8" s="4">
        <v>10</v>
      </c>
      <c r="AS8" s="16">
        <f t="shared" si="4"/>
        <v>640</v>
      </c>
      <c r="AT8" s="17">
        <f>AS8*'Fatores de Experiência'!$A$25</f>
        <v>0</v>
      </c>
      <c r="AU8" s="18">
        <f t="shared" si="5"/>
        <v>1616</v>
      </c>
      <c r="AV8" s="17">
        <f t="shared" si="6"/>
        <v>0</v>
      </c>
      <c r="AW8" s="4" t="s">
        <v>315</v>
      </c>
      <c r="AX8" s="30"/>
    </row>
    <row r="9" spans="1:50" ht="106.9" customHeight="1" x14ac:dyDescent="0.25">
      <c r="A9" s="12" t="s">
        <v>238</v>
      </c>
      <c r="B9" s="12" t="s">
        <v>112</v>
      </c>
      <c r="C9" s="20" t="s">
        <v>212</v>
      </c>
      <c r="D9" s="13" t="s">
        <v>497</v>
      </c>
      <c r="E9" s="19" t="s">
        <v>351</v>
      </c>
      <c r="F9" s="19" t="s">
        <v>348</v>
      </c>
      <c r="G9" s="13" t="s">
        <v>345</v>
      </c>
      <c r="H9" s="13" t="s">
        <v>274</v>
      </c>
      <c r="I9" s="20">
        <v>45</v>
      </c>
      <c r="J9" s="15">
        <f>VLOOKUP(H9,'Fatores de Experiência'!$A$3:$B$14,2,FALSE)</f>
        <v>1</v>
      </c>
      <c r="K9" s="15">
        <f t="shared" si="7"/>
        <v>45</v>
      </c>
      <c r="L9" s="13" t="s">
        <v>346</v>
      </c>
      <c r="M9" s="13" t="s">
        <v>274</v>
      </c>
      <c r="N9" s="20">
        <v>90</v>
      </c>
      <c r="O9" s="15">
        <f>VLOOKUP(M9,'Fatores de Experiência'!$A$3:$B$14,2,FALSE)</f>
        <v>1</v>
      </c>
      <c r="P9" s="15">
        <f t="shared" si="8"/>
        <v>90</v>
      </c>
      <c r="Q9" s="13" t="s">
        <v>347</v>
      </c>
      <c r="R9" s="13" t="s">
        <v>274</v>
      </c>
      <c r="S9" s="20">
        <v>180</v>
      </c>
      <c r="T9" s="15">
        <f>VLOOKUP(R9,'Fatores de Experiência'!$A$3:$B$14,2,FALSE)</f>
        <v>1</v>
      </c>
      <c r="U9" s="15">
        <f t="shared" si="9"/>
        <v>180</v>
      </c>
      <c r="V9" s="13" t="s">
        <v>253</v>
      </c>
      <c r="W9" s="13" t="s">
        <v>274</v>
      </c>
      <c r="X9" s="20">
        <v>300</v>
      </c>
      <c r="Y9" s="15">
        <f>VLOOKUP(W9,'Fatores de Experiência'!$A$3:$B$14,2,FALSE)</f>
        <v>1</v>
      </c>
      <c r="Z9" s="15">
        <f t="shared" si="10"/>
        <v>300</v>
      </c>
      <c r="AA9" s="13" t="s">
        <v>254</v>
      </c>
      <c r="AB9" s="13" t="s">
        <v>274</v>
      </c>
      <c r="AC9" s="20">
        <v>600</v>
      </c>
      <c r="AD9" s="15">
        <f>VLOOKUP(AB9,'Fatores de Experiência'!$A$3:$B$14,2,FALSE)</f>
        <v>1</v>
      </c>
      <c r="AE9" s="15">
        <f t="shared" si="11"/>
        <v>600</v>
      </c>
      <c r="AF9" s="4">
        <v>2</v>
      </c>
      <c r="AG9" s="16">
        <f t="shared" si="0"/>
        <v>90</v>
      </c>
      <c r="AH9" s="17">
        <f>AG9*'Fatores de Experiência'!$A$25</f>
        <v>0</v>
      </c>
      <c r="AI9" s="4">
        <v>2</v>
      </c>
      <c r="AJ9" s="16">
        <f t="shared" si="1"/>
        <v>180</v>
      </c>
      <c r="AK9" s="17">
        <f>AJ9*'Fatores de Experiência'!$A$25</f>
        <v>0</v>
      </c>
      <c r="AL9" s="4">
        <v>6</v>
      </c>
      <c r="AM9" s="16">
        <f t="shared" si="2"/>
        <v>1080</v>
      </c>
      <c r="AN9" s="17">
        <f>AM9*'Fatores de Experiência'!$A$25</f>
        <v>0</v>
      </c>
      <c r="AO9" s="4">
        <v>4</v>
      </c>
      <c r="AP9" s="16">
        <f t="shared" si="3"/>
        <v>1200</v>
      </c>
      <c r="AQ9" s="17">
        <f>AP9*'Fatores de Experiência'!$A$25</f>
        <v>0</v>
      </c>
      <c r="AR9" s="4">
        <v>8</v>
      </c>
      <c r="AS9" s="16">
        <f t="shared" si="4"/>
        <v>4800</v>
      </c>
      <c r="AT9" s="17">
        <f>AS9*'Fatores de Experiência'!$A$25</f>
        <v>0</v>
      </c>
      <c r="AU9" s="18">
        <f t="shared" si="5"/>
        <v>7350</v>
      </c>
      <c r="AV9" s="17">
        <f t="shared" si="6"/>
        <v>0</v>
      </c>
      <c r="AW9" s="4" t="s">
        <v>315</v>
      </c>
      <c r="AX9" s="30"/>
    </row>
    <row r="10" spans="1:50" ht="112.5" x14ac:dyDescent="0.25">
      <c r="A10" s="12" t="s">
        <v>238</v>
      </c>
      <c r="B10" s="12" t="s">
        <v>3</v>
      </c>
      <c r="C10" s="13" t="s">
        <v>23</v>
      </c>
      <c r="D10" s="13" t="s">
        <v>106</v>
      </c>
      <c r="E10" s="19" t="s">
        <v>498</v>
      </c>
      <c r="F10" s="13" t="s">
        <v>499</v>
      </c>
      <c r="G10" s="13" t="s">
        <v>170</v>
      </c>
      <c r="H10" s="13" t="s">
        <v>277</v>
      </c>
      <c r="I10" s="22">
        <v>4</v>
      </c>
      <c r="J10" s="15">
        <f>VLOOKUP(H10,'Fatores de Experiência'!$A$3:$B$14,2,FALSE)</f>
        <v>0.60145765374991544</v>
      </c>
      <c r="K10" s="15">
        <f t="shared" si="7"/>
        <v>2.4058306149996618</v>
      </c>
      <c r="L10" s="13" t="s">
        <v>113</v>
      </c>
      <c r="M10" s="13" t="s">
        <v>277</v>
      </c>
      <c r="N10" s="22">
        <v>8</v>
      </c>
      <c r="O10" s="15">
        <f>VLOOKUP(M10,'Fatores de Experiência'!$A$3:$B$14,2,FALSE)</f>
        <v>0.60145765374991544</v>
      </c>
      <c r="P10" s="15">
        <f t="shared" si="8"/>
        <v>4.8116612299993236</v>
      </c>
      <c r="Q10" s="13" t="s">
        <v>114</v>
      </c>
      <c r="R10" s="13" t="s">
        <v>278</v>
      </c>
      <c r="S10" s="22">
        <v>12</v>
      </c>
      <c r="T10" s="15">
        <f>VLOOKUP(R10,'Fatores de Experiência'!$A$3:$B$14,2,FALSE)</f>
        <v>1</v>
      </c>
      <c r="U10" s="15">
        <f t="shared" si="9"/>
        <v>12</v>
      </c>
      <c r="V10" s="13" t="s">
        <v>115</v>
      </c>
      <c r="W10" s="13" t="s">
        <v>278</v>
      </c>
      <c r="X10" s="22">
        <v>16</v>
      </c>
      <c r="Y10" s="15">
        <f>VLOOKUP(W10,'Fatores de Experiência'!$A$3:$B$14,2,FALSE)</f>
        <v>1</v>
      </c>
      <c r="Z10" s="15">
        <f t="shared" si="10"/>
        <v>16</v>
      </c>
      <c r="AA10" s="13" t="s">
        <v>116</v>
      </c>
      <c r="AB10" s="13" t="s">
        <v>278</v>
      </c>
      <c r="AC10" s="22">
        <v>24</v>
      </c>
      <c r="AD10" s="15">
        <f>VLOOKUP(AB10,'Fatores de Experiência'!$A$3:$B$14,2,FALSE)</f>
        <v>1</v>
      </c>
      <c r="AE10" s="15">
        <f t="shared" si="11"/>
        <v>24</v>
      </c>
      <c r="AF10" s="4">
        <v>24</v>
      </c>
      <c r="AG10" s="16">
        <f t="shared" si="0"/>
        <v>57.739934759991883</v>
      </c>
      <c r="AH10" s="17">
        <f>AG10*'Fatores de Experiência'!$A$25</f>
        <v>0</v>
      </c>
      <c r="AI10" s="4">
        <v>20</v>
      </c>
      <c r="AJ10" s="16">
        <f t="shared" si="1"/>
        <v>96.233224599986471</v>
      </c>
      <c r="AK10" s="17">
        <f>AJ10*'Fatores de Experiência'!$A$25</f>
        <v>0</v>
      </c>
      <c r="AL10" s="4">
        <v>30</v>
      </c>
      <c r="AM10" s="16">
        <f t="shared" si="2"/>
        <v>360</v>
      </c>
      <c r="AN10" s="17">
        <f>AM10*'Fatores de Experiência'!$A$25</f>
        <v>0</v>
      </c>
      <c r="AO10" s="4">
        <v>16</v>
      </c>
      <c r="AP10" s="16">
        <f t="shared" si="3"/>
        <v>256</v>
      </c>
      <c r="AQ10" s="17">
        <f>AP10*'Fatores de Experiência'!$A$25</f>
        <v>0</v>
      </c>
      <c r="AR10" s="4">
        <v>10</v>
      </c>
      <c r="AS10" s="16">
        <f t="shared" si="4"/>
        <v>240</v>
      </c>
      <c r="AT10" s="17">
        <f>AS10*'Fatores de Experiência'!$A$25</f>
        <v>0</v>
      </c>
      <c r="AU10" s="18">
        <f t="shared" si="5"/>
        <v>1009.9731593599784</v>
      </c>
      <c r="AV10" s="17">
        <f t="shared" si="6"/>
        <v>0</v>
      </c>
      <c r="AW10" s="4" t="s">
        <v>488</v>
      </c>
      <c r="AX10" s="30"/>
    </row>
    <row r="11" spans="1:50" ht="108.6" customHeight="1" x14ac:dyDescent="0.25">
      <c r="A11" s="12" t="s">
        <v>238</v>
      </c>
      <c r="B11" s="12" t="s">
        <v>3</v>
      </c>
      <c r="C11" s="20" t="s">
        <v>4</v>
      </c>
      <c r="D11" s="13" t="s">
        <v>190</v>
      </c>
      <c r="E11" s="19" t="s">
        <v>352</v>
      </c>
      <c r="F11" s="13" t="s">
        <v>349</v>
      </c>
      <c r="G11" s="13" t="s">
        <v>107</v>
      </c>
      <c r="H11" s="13" t="s">
        <v>282</v>
      </c>
      <c r="I11" s="20">
        <v>1</v>
      </c>
      <c r="J11" s="15">
        <f>VLOOKUP(H11,'Fatores de Experiência'!$A$3:$B$14,2,FALSE)</f>
        <v>1</v>
      </c>
      <c r="K11" s="15">
        <f t="shared" si="7"/>
        <v>1</v>
      </c>
      <c r="L11" s="13" t="s">
        <v>108</v>
      </c>
      <c r="M11" s="13" t="s">
        <v>282</v>
      </c>
      <c r="N11" s="20">
        <v>1.5</v>
      </c>
      <c r="O11" s="15">
        <f>VLOOKUP(M11,'Fatores de Experiência'!$A$3:$B$14,2,FALSE)</f>
        <v>1</v>
      </c>
      <c r="P11" s="15">
        <f t="shared" si="8"/>
        <v>1.5</v>
      </c>
      <c r="Q11" s="13" t="s">
        <v>109</v>
      </c>
      <c r="R11" s="13" t="s">
        <v>282</v>
      </c>
      <c r="S11" s="20">
        <v>2</v>
      </c>
      <c r="T11" s="15">
        <f>VLOOKUP(R11,'Fatores de Experiência'!$A$3:$B$14,2,FALSE)</f>
        <v>1</v>
      </c>
      <c r="U11" s="15">
        <f t="shared" si="9"/>
        <v>2</v>
      </c>
      <c r="V11" s="13" t="s">
        <v>110</v>
      </c>
      <c r="W11" s="13" t="s">
        <v>282</v>
      </c>
      <c r="X11" s="20">
        <v>3</v>
      </c>
      <c r="Y11" s="15">
        <f>VLOOKUP(W11,'Fatores de Experiência'!$A$3:$B$14,2,FALSE)</f>
        <v>1</v>
      </c>
      <c r="Z11" s="15">
        <f t="shared" si="10"/>
        <v>3</v>
      </c>
      <c r="AA11" s="21" t="s">
        <v>35</v>
      </c>
      <c r="AB11" s="21" t="s">
        <v>354</v>
      </c>
      <c r="AC11" s="16">
        <v>0</v>
      </c>
      <c r="AD11" s="15">
        <f>VLOOKUP(AB11,'Fatores de Experiência'!$A$3:$B$14,2,FALSE)</f>
        <v>1</v>
      </c>
      <c r="AE11" s="15">
        <f t="shared" si="11"/>
        <v>0</v>
      </c>
      <c r="AF11" s="4">
        <v>24</v>
      </c>
      <c r="AG11" s="16">
        <f t="shared" si="0"/>
        <v>24</v>
      </c>
      <c r="AH11" s="17">
        <f>AG11*'Fatores de Experiência'!$A$25</f>
        <v>0</v>
      </c>
      <c r="AI11" s="4">
        <v>20</v>
      </c>
      <c r="AJ11" s="16">
        <f t="shared" si="1"/>
        <v>30</v>
      </c>
      <c r="AK11" s="17">
        <f>AJ11*'Fatores de Experiência'!$A$25</f>
        <v>0</v>
      </c>
      <c r="AL11" s="4">
        <v>30</v>
      </c>
      <c r="AM11" s="16">
        <f t="shared" si="2"/>
        <v>60</v>
      </c>
      <c r="AN11" s="17">
        <f>AM11*'Fatores de Experiência'!$A$25</f>
        <v>0</v>
      </c>
      <c r="AO11" s="4">
        <v>16</v>
      </c>
      <c r="AP11" s="16">
        <f t="shared" si="3"/>
        <v>48</v>
      </c>
      <c r="AQ11" s="17">
        <f>AP11*'Fatores de Experiência'!$A$25</f>
        <v>0</v>
      </c>
      <c r="AR11" s="16">
        <v>0</v>
      </c>
      <c r="AS11" s="16">
        <f t="shared" si="4"/>
        <v>0</v>
      </c>
      <c r="AT11" s="17">
        <f>AS11*'Fatores de Experiência'!$A$25</f>
        <v>0</v>
      </c>
      <c r="AU11" s="18">
        <f t="shared" si="5"/>
        <v>162</v>
      </c>
      <c r="AV11" s="17">
        <f t="shared" si="6"/>
        <v>0</v>
      </c>
      <c r="AW11" s="4" t="s">
        <v>315</v>
      </c>
      <c r="AX11" s="30"/>
    </row>
    <row r="12" spans="1:50" ht="78.75" x14ac:dyDescent="0.25">
      <c r="A12" s="12" t="s">
        <v>238</v>
      </c>
      <c r="B12" s="12" t="s">
        <v>27</v>
      </c>
      <c r="C12" s="20" t="s">
        <v>5</v>
      </c>
      <c r="D12" s="13" t="s">
        <v>229</v>
      </c>
      <c r="E12" s="19" t="s">
        <v>356</v>
      </c>
      <c r="F12" s="13" t="s">
        <v>353</v>
      </c>
      <c r="G12" s="13" t="s">
        <v>28</v>
      </c>
      <c r="H12" s="13" t="s">
        <v>282</v>
      </c>
      <c r="I12" s="20">
        <v>8</v>
      </c>
      <c r="J12" s="15">
        <f>VLOOKUP(H12,'Fatores de Experiência'!$A$3:$B$14,2,FALSE)</f>
        <v>1</v>
      </c>
      <c r="K12" s="15">
        <f t="shared" si="7"/>
        <v>8</v>
      </c>
      <c r="L12" s="13" t="s">
        <v>29</v>
      </c>
      <c r="M12" s="13" t="s">
        <v>282</v>
      </c>
      <c r="N12" s="20">
        <v>16</v>
      </c>
      <c r="O12" s="15">
        <f>VLOOKUP(M12,'Fatores de Experiência'!$A$3:$B$14,2,FALSE)</f>
        <v>1</v>
      </c>
      <c r="P12" s="15">
        <f t="shared" si="8"/>
        <v>16</v>
      </c>
      <c r="Q12" s="13" t="s">
        <v>230</v>
      </c>
      <c r="R12" s="13" t="s">
        <v>282</v>
      </c>
      <c r="S12" s="20">
        <v>32</v>
      </c>
      <c r="T12" s="15">
        <f>VLOOKUP(R12,'Fatores de Experiência'!$A$3:$B$14,2,FALSE)</f>
        <v>1</v>
      </c>
      <c r="U12" s="15">
        <f t="shared" si="9"/>
        <v>32</v>
      </c>
      <c r="V12" s="21" t="s">
        <v>30</v>
      </c>
      <c r="W12" s="21" t="s">
        <v>354</v>
      </c>
      <c r="X12" s="16">
        <v>0</v>
      </c>
      <c r="Y12" s="15">
        <f>VLOOKUP(W12,'Fatores de Experiência'!$A$3:$B$14,2,FALSE)</f>
        <v>1</v>
      </c>
      <c r="Z12" s="15">
        <f t="shared" si="10"/>
        <v>0</v>
      </c>
      <c r="AA12" s="21" t="s">
        <v>30</v>
      </c>
      <c r="AB12" s="21" t="s">
        <v>354</v>
      </c>
      <c r="AC12" s="16">
        <v>0</v>
      </c>
      <c r="AD12" s="15">
        <f>VLOOKUP(AB12,'Fatores de Experiência'!$A$3:$B$14,2,FALSE)</f>
        <v>1</v>
      </c>
      <c r="AE12" s="15">
        <f t="shared" si="11"/>
        <v>0</v>
      </c>
      <c r="AF12" s="4">
        <v>10</v>
      </c>
      <c r="AG12" s="16">
        <f t="shared" si="0"/>
        <v>80</v>
      </c>
      <c r="AH12" s="17">
        <f>AG12*'Fatores de Experiência'!$A$25</f>
        <v>0</v>
      </c>
      <c r="AI12" s="4">
        <v>10</v>
      </c>
      <c r="AJ12" s="16">
        <f t="shared" si="1"/>
        <v>160</v>
      </c>
      <c r="AK12" s="17">
        <f>AJ12*'Fatores de Experiência'!$A$25</f>
        <v>0</v>
      </c>
      <c r="AL12" s="4">
        <v>10</v>
      </c>
      <c r="AM12" s="16">
        <f t="shared" si="2"/>
        <v>320</v>
      </c>
      <c r="AN12" s="17">
        <f>AM12*'Fatores de Experiência'!$A$25</f>
        <v>0</v>
      </c>
      <c r="AO12" s="16">
        <v>0</v>
      </c>
      <c r="AP12" s="16">
        <f t="shared" si="3"/>
        <v>0</v>
      </c>
      <c r="AQ12" s="17">
        <f>AP12*'Fatores de Experiência'!$A$25</f>
        <v>0</v>
      </c>
      <c r="AR12" s="16">
        <v>0</v>
      </c>
      <c r="AS12" s="16">
        <f t="shared" si="4"/>
        <v>0</v>
      </c>
      <c r="AT12" s="17">
        <f>AS12*'Fatores de Experiência'!$A$25</f>
        <v>0</v>
      </c>
      <c r="AU12" s="18">
        <f t="shared" si="5"/>
        <v>560</v>
      </c>
      <c r="AV12" s="17">
        <f t="shared" si="6"/>
        <v>0</v>
      </c>
      <c r="AW12" s="4" t="s">
        <v>315</v>
      </c>
      <c r="AX12" s="30"/>
    </row>
    <row r="13" spans="1:50" ht="90" x14ac:dyDescent="0.25">
      <c r="A13" s="12" t="s">
        <v>238</v>
      </c>
      <c r="B13" s="12" t="s">
        <v>27</v>
      </c>
      <c r="C13" s="20" t="s">
        <v>233</v>
      </c>
      <c r="D13" s="13" t="s">
        <v>416</v>
      </c>
      <c r="E13" s="19" t="s">
        <v>356</v>
      </c>
      <c r="F13" s="13" t="s">
        <v>355</v>
      </c>
      <c r="G13" s="13" t="s">
        <v>32</v>
      </c>
      <c r="H13" s="13" t="s">
        <v>277</v>
      </c>
      <c r="I13" s="20">
        <v>2</v>
      </c>
      <c r="J13" s="15">
        <f>VLOOKUP(H13,'Fatores de Experiência'!$A$3:$B$14,2,FALSE)</f>
        <v>0.60145765374991544</v>
      </c>
      <c r="K13" s="15">
        <f t="shared" si="7"/>
        <v>1.2029153074998309</v>
      </c>
      <c r="L13" s="13" t="s">
        <v>232</v>
      </c>
      <c r="M13" s="13" t="s">
        <v>278</v>
      </c>
      <c r="N13" s="20">
        <v>4</v>
      </c>
      <c r="O13" s="15">
        <f>VLOOKUP(M13,'Fatores de Experiência'!$A$3:$B$14,2,FALSE)</f>
        <v>1</v>
      </c>
      <c r="P13" s="15">
        <f t="shared" si="8"/>
        <v>4</v>
      </c>
      <c r="Q13" s="13" t="s">
        <v>417</v>
      </c>
      <c r="R13" s="13" t="s">
        <v>278</v>
      </c>
      <c r="S13" s="20">
        <v>8</v>
      </c>
      <c r="T13" s="15">
        <f>VLOOKUP(R13,'Fatores de Experiência'!$A$3:$B$14,2,FALSE)</f>
        <v>1</v>
      </c>
      <c r="U13" s="15">
        <f t="shared" si="9"/>
        <v>8</v>
      </c>
      <c r="V13" s="13" t="s">
        <v>418</v>
      </c>
      <c r="W13" s="13" t="s">
        <v>278</v>
      </c>
      <c r="X13" s="20">
        <v>16</v>
      </c>
      <c r="Y13" s="15">
        <f>VLOOKUP(W13,'Fatores de Experiência'!$A$3:$B$14,2,FALSE)</f>
        <v>1</v>
      </c>
      <c r="Z13" s="15">
        <f t="shared" si="10"/>
        <v>16</v>
      </c>
      <c r="AA13" s="21" t="s">
        <v>35</v>
      </c>
      <c r="AB13" s="21" t="s">
        <v>354</v>
      </c>
      <c r="AC13" s="16">
        <v>0</v>
      </c>
      <c r="AD13" s="15">
        <f>VLOOKUP(AB13,'Fatores de Experiência'!$A$3:$B$14,2,FALSE)</f>
        <v>1</v>
      </c>
      <c r="AE13" s="15">
        <f t="shared" si="11"/>
        <v>0</v>
      </c>
      <c r="AF13" s="4">
        <v>10</v>
      </c>
      <c r="AG13" s="16">
        <f t="shared" si="0"/>
        <v>12.029153074998309</v>
      </c>
      <c r="AH13" s="17">
        <f>AG13*'Fatores de Experiência'!$A$25</f>
        <v>0</v>
      </c>
      <c r="AI13" s="4">
        <v>10</v>
      </c>
      <c r="AJ13" s="16">
        <f t="shared" si="1"/>
        <v>40</v>
      </c>
      <c r="AK13" s="17">
        <f>AJ13*'Fatores de Experiência'!$A$25</f>
        <v>0</v>
      </c>
      <c r="AL13" s="4">
        <v>10</v>
      </c>
      <c r="AM13" s="16">
        <f t="shared" si="2"/>
        <v>80</v>
      </c>
      <c r="AN13" s="17">
        <f>AM13*'Fatores de Experiência'!$A$25</f>
        <v>0</v>
      </c>
      <c r="AO13" s="4">
        <v>10</v>
      </c>
      <c r="AP13" s="16">
        <f t="shared" si="3"/>
        <v>160</v>
      </c>
      <c r="AQ13" s="17">
        <f>AP13*'Fatores de Experiência'!$A$25</f>
        <v>0</v>
      </c>
      <c r="AR13" s="16">
        <v>0</v>
      </c>
      <c r="AS13" s="16">
        <f t="shared" si="4"/>
        <v>0</v>
      </c>
      <c r="AT13" s="17">
        <f>AS13*'Fatores de Experiência'!$A$25</f>
        <v>0</v>
      </c>
      <c r="AU13" s="18">
        <f t="shared" si="5"/>
        <v>292.02915307499831</v>
      </c>
      <c r="AV13" s="17">
        <f t="shared" si="6"/>
        <v>0</v>
      </c>
      <c r="AW13" s="4" t="s">
        <v>488</v>
      </c>
      <c r="AX13" s="30"/>
    </row>
    <row r="14" spans="1:50" ht="125.45" customHeight="1" x14ac:dyDescent="0.25">
      <c r="A14" s="12" t="s">
        <v>238</v>
      </c>
      <c r="B14" s="12" t="s">
        <v>27</v>
      </c>
      <c r="C14" s="20" t="s">
        <v>6</v>
      </c>
      <c r="D14" s="13" t="s">
        <v>359</v>
      </c>
      <c r="E14" s="19" t="s">
        <v>357</v>
      </c>
      <c r="F14" s="13" t="s">
        <v>358</v>
      </c>
      <c r="G14" s="13" t="s">
        <v>228</v>
      </c>
      <c r="H14" s="13" t="s">
        <v>281</v>
      </c>
      <c r="I14" s="20">
        <v>2</v>
      </c>
      <c r="J14" s="15">
        <f>VLOOKUP(H14,'Fatores de Experiência'!$A$3:$B$14,2,FALSE)</f>
        <v>0.60145765374991544</v>
      </c>
      <c r="K14" s="15">
        <f t="shared" si="7"/>
        <v>1.2029153074998309</v>
      </c>
      <c r="L14" s="13" t="s">
        <v>246</v>
      </c>
      <c r="M14" s="13" t="s">
        <v>282</v>
      </c>
      <c r="N14" s="20">
        <v>4</v>
      </c>
      <c r="O14" s="15">
        <f>VLOOKUP(M14,'Fatores de Experiência'!$A$3:$B$14,2,FALSE)</f>
        <v>1</v>
      </c>
      <c r="P14" s="15">
        <f t="shared" si="8"/>
        <v>4</v>
      </c>
      <c r="Q14" s="13" t="s">
        <v>247</v>
      </c>
      <c r="R14" s="13" t="s">
        <v>282</v>
      </c>
      <c r="S14" s="20">
        <v>8</v>
      </c>
      <c r="T14" s="15">
        <f>VLOOKUP(R14,'Fatores de Experiência'!$A$3:$B$14,2,FALSE)</f>
        <v>1</v>
      </c>
      <c r="U14" s="15">
        <f t="shared" si="9"/>
        <v>8</v>
      </c>
      <c r="V14" s="13" t="s">
        <v>248</v>
      </c>
      <c r="W14" s="13" t="s">
        <v>282</v>
      </c>
      <c r="X14" s="20">
        <v>16</v>
      </c>
      <c r="Y14" s="15">
        <f>VLOOKUP(W14,'Fatores de Experiência'!$A$3:$B$14,2,FALSE)</f>
        <v>1</v>
      </c>
      <c r="Z14" s="15">
        <f t="shared" si="10"/>
        <v>16</v>
      </c>
      <c r="AA14" s="21" t="s">
        <v>35</v>
      </c>
      <c r="AB14" s="21" t="s">
        <v>354</v>
      </c>
      <c r="AC14" s="16">
        <v>0</v>
      </c>
      <c r="AD14" s="15">
        <f>VLOOKUP(AB14,'Fatores de Experiência'!$A$3:$B$14,2,FALSE)</f>
        <v>1</v>
      </c>
      <c r="AE14" s="15">
        <f t="shared" si="11"/>
        <v>0</v>
      </c>
      <c r="AF14" s="4">
        <v>20</v>
      </c>
      <c r="AG14" s="16">
        <f t="shared" si="0"/>
        <v>24.058306149996618</v>
      </c>
      <c r="AH14" s="17">
        <f>AG14*'Fatores de Experiência'!$A$25</f>
        <v>0</v>
      </c>
      <c r="AI14" s="4">
        <v>20</v>
      </c>
      <c r="AJ14" s="16">
        <f t="shared" si="1"/>
        <v>80</v>
      </c>
      <c r="AK14" s="17">
        <f>AJ14*'Fatores de Experiência'!$A$25</f>
        <v>0</v>
      </c>
      <c r="AL14" s="4">
        <v>20</v>
      </c>
      <c r="AM14" s="16">
        <f t="shared" si="2"/>
        <v>160</v>
      </c>
      <c r="AN14" s="17">
        <f>AM14*'Fatores de Experiência'!$A$25</f>
        <v>0</v>
      </c>
      <c r="AO14" s="4">
        <v>20</v>
      </c>
      <c r="AP14" s="16">
        <f t="shared" si="3"/>
        <v>320</v>
      </c>
      <c r="AQ14" s="17">
        <f>AP14*'Fatores de Experiência'!$A$25</f>
        <v>0</v>
      </c>
      <c r="AR14" s="16">
        <v>0</v>
      </c>
      <c r="AS14" s="16">
        <f t="shared" si="4"/>
        <v>0</v>
      </c>
      <c r="AT14" s="17">
        <f>AS14*'Fatores de Experiência'!$A$25</f>
        <v>0</v>
      </c>
      <c r="AU14" s="18">
        <f t="shared" si="5"/>
        <v>584.05830614999661</v>
      </c>
      <c r="AV14" s="17">
        <f t="shared" si="6"/>
        <v>0</v>
      </c>
      <c r="AW14" s="4" t="s">
        <v>488</v>
      </c>
      <c r="AX14" s="30"/>
    </row>
    <row r="15" spans="1:50" ht="78.75" x14ac:dyDescent="0.25">
      <c r="A15" s="12" t="s">
        <v>238</v>
      </c>
      <c r="B15" s="12" t="s">
        <v>27</v>
      </c>
      <c r="C15" s="20" t="s">
        <v>208</v>
      </c>
      <c r="D15" s="13" t="s">
        <v>36</v>
      </c>
      <c r="E15" s="19" t="s">
        <v>356</v>
      </c>
      <c r="F15" s="13" t="s">
        <v>355</v>
      </c>
      <c r="G15" s="13" t="s">
        <v>37</v>
      </c>
      <c r="H15" s="13" t="s">
        <v>282</v>
      </c>
      <c r="I15" s="20">
        <v>4</v>
      </c>
      <c r="J15" s="15">
        <f>VLOOKUP(H15,'Fatores de Experiência'!$A$3:$B$14,2,FALSE)</f>
        <v>1</v>
      </c>
      <c r="K15" s="15">
        <f t="shared" si="7"/>
        <v>4</v>
      </c>
      <c r="L15" s="13" t="s">
        <v>38</v>
      </c>
      <c r="M15" s="13" t="s">
        <v>282</v>
      </c>
      <c r="N15" s="20">
        <v>8</v>
      </c>
      <c r="O15" s="15">
        <f>VLOOKUP(M15,'Fatores de Experiência'!$A$3:$B$14,2,FALSE)</f>
        <v>1</v>
      </c>
      <c r="P15" s="15">
        <f t="shared" si="8"/>
        <v>8</v>
      </c>
      <c r="Q15" s="13" t="s">
        <v>39</v>
      </c>
      <c r="R15" s="13" t="s">
        <v>282</v>
      </c>
      <c r="S15" s="20">
        <v>16</v>
      </c>
      <c r="T15" s="15">
        <f>VLOOKUP(R15,'Fatores de Experiência'!$A$3:$B$14,2,FALSE)</f>
        <v>1</v>
      </c>
      <c r="U15" s="15">
        <f t="shared" si="9"/>
        <v>16</v>
      </c>
      <c r="V15" s="13" t="s">
        <v>40</v>
      </c>
      <c r="W15" s="13" t="s">
        <v>282</v>
      </c>
      <c r="X15" s="20">
        <v>24</v>
      </c>
      <c r="Y15" s="15">
        <f>VLOOKUP(W15,'Fatores de Experiência'!$A$3:$B$14,2,FALSE)</f>
        <v>1</v>
      </c>
      <c r="Z15" s="15">
        <f t="shared" si="10"/>
        <v>24</v>
      </c>
      <c r="AA15" s="13" t="s">
        <v>41</v>
      </c>
      <c r="AB15" s="13" t="s">
        <v>282</v>
      </c>
      <c r="AC15" s="20">
        <v>36</v>
      </c>
      <c r="AD15" s="15">
        <f>VLOOKUP(AB15,'Fatores de Experiência'!$A$3:$B$14,2,FALSE)</f>
        <v>1</v>
      </c>
      <c r="AE15" s="15">
        <f t="shared" si="11"/>
        <v>36</v>
      </c>
      <c r="AF15" s="4">
        <v>20</v>
      </c>
      <c r="AG15" s="16">
        <f t="shared" si="0"/>
        <v>80</v>
      </c>
      <c r="AH15" s="17">
        <f>AG15*'Fatores de Experiência'!$A$25</f>
        <v>0</v>
      </c>
      <c r="AI15" s="4">
        <v>20</v>
      </c>
      <c r="AJ15" s="16">
        <f t="shared" si="1"/>
        <v>160</v>
      </c>
      <c r="AK15" s="17">
        <f>AJ15*'Fatores de Experiência'!$A$25</f>
        <v>0</v>
      </c>
      <c r="AL15" s="4">
        <v>20</v>
      </c>
      <c r="AM15" s="16">
        <f t="shared" si="2"/>
        <v>320</v>
      </c>
      <c r="AN15" s="17">
        <f>AM15*'Fatores de Experiência'!$A$25</f>
        <v>0</v>
      </c>
      <c r="AO15" s="4">
        <v>20</v>
      </c>
      <c r="AP15" s="16">
        <f t="shared" si="3"/>
        <v>480</v>
      </c>
      <c r="AQ15" s="17">
        <f>AP15*'Fatores de Experiência'!$A$25</f>
        <v>0</v>
      </c>
      <c r="AR15" s="4">
        <v>20</v>
      </c>
      <c r="AS15" s="16">
        <f t="shared" si="4"/>
        <v>720</v>
      </c>
      <c r="AT15" s="17">
        <f>AS15*'Fatores de Experiência'!$A$25</f>
        <v>0</v>
      </c>
      <c r="AU15" s="18">
        <f t="shared" si="5"/>
        <v>1760</v>
      </c>
      <c r="AV15" s="17">
        <f t="shared" si="6"/>
        <v>0</v>
      </c>
      <c r="AW15" s="4" t="s">
        <v>315</v>
      </c>
      <c r="AX15" s="30"/>
    </row>
    <row r="16" spans="1:50" ht="91.9" customHeight="1" x14ac:dyDescent="0.25">
      <c r="A16" s="12" t="s">
        <v>238</v>
      </c>
      <c r="B16" s="12" t="s">
        <v>27</v>
      </c>
      <c r="C16" s="20" t="s">
        <v>213</v>
      </c>
      <c r="D16" s="13" t="s">
        <v>188</v>
      </c>
      <c r="E16" s="19" t="s">
        <v>360</v>
      </c>
      <c r="F16" s="13" t="s">
        <v>361</v>
      </c>
      <c r="G16" s="13" t="s">
        <v>171</v>
      </c>
      <c r="H16" s="13" t="s">
        <v>282</v>
      </c>
      <c r="I16" s="20">
        <v>0.5</v>
      </c>
      <c r="J16" s="15">
        <f>VLOOKUP(H16,'Fatores de Experiência'!$A$3:$B$14,2,FALSE)</f>
        <v>1</v>
      </c>
      <c r="K16" s="15">
        <f t="shared" si="7"/>
        <v>0.5</v>
      </c>
      <c r="L16" s="13" t="s">
        <v>172</v>
      </c>
      <c r="M16" s="13" t="s">
        <v>282</v>
      </c>
      <c r="N16" s="20">
        <v>1</v>
      </c>
      <c r="O16" s="15">
        <f>VLOOKUP(M16,'Fatores de Experiência'!$A$3:$B$14,2,FALSE)</f>
        <v>1</v>
      </c>
      <c r="P16" s="15">
        <f t="shared" si="8"/>
        <v>1</v>
      </c>
      <c r="Q16" s="13" t="s">
        <v>173</v>
      </c>
      <c r="R16" s="13" t="s">
        <v>282</v>
      </c>
      <c r="S16" s="20">
        <v>1.5</v>
      </c>
      <c r="T16" s="15">
        <f>VLOOKUP(R16,'Fatores de Experiência'!$A$3:$B$14,2,FALSE)</f>
        <v>1</v>
      </c>
      <c r="U16" s="15">
        <f t="shared" si="9"/>
        <v>1.5</v>
      </c>
      <c r="V16" s="21" t="s">
        <v>30</v>
      </c>
      <c r="W16" s="21" t="s">
        <v>354</v>
      </c>
      <c r="X16" s="16">
        <v>0</v>
      </c>
      <c r="Y16" s="15">
        <f>VLOOKUP(W16,'Fatores de Experiência'!$A$3:$B$14,2,FALSE)</f>
        <v>1</v>
      </c>
      <c r="Z16" s="15">
        <f t="shared" si="10"/>
        <v>0</v>
      </c>
      <c r="AA16" s="21" t="s">
        <v>30</v>
      </c>
      <c r="AB16" s="21" t="s">
        <v>354</v>
      </c>
      <c r="AC16" s="16">
        <v>0</v>
      </c>
      <c r="AD16" s="15">
        <f>VLOOKUP(AB16,'Fatores de Experiência'!$A$3:$B$14,2,FALSE)</f>
        <v>1</v>
      </c>
      <c r="AE16" s="15">
        <f t="shared" si="11"/>
        <v>0</v>
      </c>
      <c r="AF16" s="4">
        <v>30</v>
      </c>
      <c r="AG16" s="16">
        <f t="shared" si="0"/>
        <v>15</v>
      </c>
      <c r="AH16" s="17">
        <f>AG16*'Fatores de Experiência'!$A$25</f>
        <v>0</v>
      </c>
      <c r="AI16" s="4">
        <v>30</v>
      </c>
      <c r="AJ16" s="16">
        <f t="shared" si="1"/>
        <v>30</v>
      </c>
      <c r="AK16" s="17">
        <f>AJ16*'Fatores de Experiência'!$A$25</f>
        <v>0</v>
      </c>
      <c r="AL16" s="4">
        <v>30</v>
      </c>
      <c r="AM16" s="16">
        <f t="shared" si="2"/>
        <v>45</v>
      </c>
      <c r="AN16" s="17">
        <f>AM16*'Fatores de Experiência'!$A$25</f>
        <v>0</v>
      </c>
      <c r="AO16" s="16">
        <v>0</v>
      </c>
      <c r="AP16" s="16">
        <f t="shared" si="3"/>
        <v>0</v>
      </c>
      <c r="AQ16" s="17">
        <f>AP16*'Fatores de Experiência'!$A$25</f>
        <v>0</v>
      </c>
      <c r="AR16" s="16">
        <v>0</v>
      </c>
      <c r="AS16" s="16">
        <f t="shared" si="4"/>
        <v>0</v>
      </c>
      <c r="AT16" s="17">
        <f>AS16*'Fatores de Experiência'!$A$25</f>
        <v>0</v>
      </c>
      <c r="AU16" s="18">
        <f t="shared" si="5"/>
        <v>90</v>
      </c>
      <c r="AV16" s="17">
        <f t="shared" si="6"/>
        <v>0</v>
      </c>
      <c r="AW16" s="4" t="s">
        <v>315</v>
      </c>
      <c r="AX16" s="30"/>
    </row>
    <row r="17" spans="1:50" ht="74.45" customHeight="1" x14ac:dyDescent="0.25">
      <c r="A17" s="12" t="s">
        <v>238</v>
      </c>
      <c r="B17" s="12" t="s">
        <v>27</v>
      </c>
      <c r="C17" s="20" t="s">
        <v>214</v>
      </c>
      <c r="D17" s="13" t="s">
        <v>118</v>
      </c>
      <c r="E17" s="19" t="s">
        <v>322</v>
      </c>
      <c r="F17" s="13" t="s">
        <v>321</v>
      </c>
      <c r="G17" s="13" t="s">
        <v>215</v>
      </c>
      <c r="H17" s="13" t="s">
        <v>281</v>
      </c>
      <c r="I17" s="20">
        <v>2</v>
      </c>
      <c r="J17" s="15">
        <f>VLOOKUP(H17,'Fatores de Experiência'!$A$3:$B$14,2,FALSE)</f>
        <v>0.60145765374991544</v>
      </c>
      <c r="K17" s="15">
        <f t="shared" si="7"/>
        <v>1.2029153074998309</v>
      </c>
      <c r="L17" s="13" t="s">
        <v>216</v>
      </c>
      <c r="M17" s="13" t="s">
        <v>277</v>
      </c>
      <c r="N17" s="20">
        <v>4</v>
      </c>
      <c r="O17" s="15">
        <f>VLOOKUP(M17,'Fatores de Experiência'!$A$3:$B$14,2,FALSE)</f>
        <v>0.60145765374991544</v>
      </c>
      <c r="P17" s="15">
        <f t="shared" si="8"/>
        <v>2.4058306149996618</v>
      </c>
      <c r="Q17" s="13" t="s">
        <v>217</v>
      </c>
      <c r="R17" s="13" t="s">
        <v>278</v>
      </c>
      <c r="S17" s="20">
        <v>8</v>
      </c>
      <c r="T17" s="15">
        <f>VLOOKUP(R17,'Fatores de Experiência'!$A$3:$B$14,2,FALSE)</f>
        <v>1</v>
      </c>
      <c r="U17" s="15">
        <f t="shared" si="9"/>
        <v>8</v>
      </c>
      <c r="V17" s="13" t="s">
        <v>218</v>
      </c>
      <c r="W17" s="13" t="s">
        <v>278</v>
      </c>
      <c r="X17" s="20">
        <v>16</v>
      </c>
      <c r="Y17" s="15">
        <f>VLOOKUP(W17,'Fatores de Experiência'!$A$3:$B$14,2,FALSE)</f>
        <v>1</v>
      </c>
      <c r="Z17" s="15">
        <f t="shared" si="10"/>
        <v>16</v>
      </c>
      <c r="AA17" s="13" t="s">
        <v>119</v>
      </c>
      <c r="AB17" s="13" t="s">
        <v>278</v>
      </c>
      <c r="AC17" s="20">
        <v>32</v>
      </c>
      <c r="AD17" s="15">
        <f>VLOOKUP(AB17,'Fatores de Experiência'!$A$3:$B$14,2,FALSE)</f>
        <v>1</v>
      </c>
      <c r="AE17" s="15">
        <f t="shared" si="11"/>
        <v>32</v>
      </c>
      <c r="AF17" s="4">
        <v>10</v>
      </c>
      <c r="AG17" s="16">
        <f t="shared" si="0"/>
        <v>12.029153074998309</v>
      </c>
      <c r="AH17" s="17">
        <f>AG17*'Fatores de Experiência'!$A$25</f>
        <v>0</v>
      </c>
      <c r="AI17" s="4">
        <v>10</v>
      </c>
      <c r="AJ17" s="16">
        <f t="shared" si="1"/>
        <v>24.058306149996618</v>
      </c>
      <c r="AK17" s="17">
        <f>AJ17*'Fatores de Experiência'!$A$25</f>
        <v>0</v>
      </c>
      <c r="AL17" s="4">
        <v>10</v>
      </c>
      <c r="AM17" s="16">
        <f t="shared" si="2"/>
        <v>80</v>
      </c>
      <c r="AN17" s="17">
        <f>AM17*'Fatores de Experiência'!$A$25</f>
        <v>0</v>
      </c>
      <c r="AO17" s="4">
        <v>10</v>
      </c>
      <c r="AP17" s="16">
        <f t="shared" si="3"/>
        <v>160</v>
      </c>
      <c r="AQ17" s="17">
        <f>AP17*'Fatores de Experiência'!$A$25</f>
        <v>0</v>
      </c>
      <c r="AR17" s="4">
        <v>10</v>
      </c>
      <c r="AS17" s="16">
        <f t="shared" si="4"/>
        <v>320</v>
      </c>
      <c r="AT17" s="17">
        <f>AS17*'Fatores de Experiência'!$A$25</f>
        <v>0</v>
      </c>
      <c r="AU17" s="18">
        <f t="shared" si="5"/>
        <v>596.08745922499497</v>
      </c>
      <c r="AV17" s="17">
        <f t="shared" si="6"/>
        <v>0</v>
      </c>
      <c r="AW17" s="4" t="s">
        <v>488</v>
      </c>
      <c r="AX17" s="30"/>
    </row>
    <row r="18" spans="1:50" ht="97.9" customHeight="1" x14ac:dyDescent="0.25">
      <c r="A18" s="12" t="s">
        <v>238</v>
      </c>
      <c r="B18" s="12" t="s">
        <v>27</v>
      </c>
      <c r="C18" s="20" t="s">
        <v>117</v>
      </c>
      <c r="D18" s="13" t="s">
        <v>31</v>
      </c>
      <c r="E18" s="19" t="s">
        <v>323</v>
      </c>
      <c r="F18" s="13" t="s">
        <v>324</v>
      </c>
      <c r="G18" s="13" t="s">
        <v>32</v>
      </c>
      <c r="H18" s="13" t="s">
        <v>281</v>
      </c>
      <c r="I18" s="20">
        <v>2</v>
      </c>
      <c r="J18" s="15">
        <f>VLOOKUP(H18,'Fatores de Experiência'!$A$3:$B$14,2,FALSE)</f>
        <v>0.60145765374991544</v>
      </c>
      <c r="K18" s="15">
        <f t="shared" si="7"/>
        <v>1.2029153074998309</v>
      </c>
      <c r="L18" s="13" t="s">
        <v>33</v>
      </c>
      <c r="M18" s="13" t="s">
        <v>277</v>
      </c>
      <c r="N18" s="20">
        <v>4</v>
      </c>
      <c r="O18" s="15">
        <f>VLOOKUP(M18,'Fatores de Experiência'!$A$3:$B$14,2,FALSE)</f>
        <v>0.60145765374991544</v>
      </c>
      <c r="P18" s="15">
        <f t="shared" si="8"/>
        <v>2.4058306149996618</v>
      </c>
      <c r="Q18" s="13" t="s">
        <v>34</v>
      </c>
      <c r="R18" s="13" t="s">
        <v>278</v>
      </c>
      <c r="S18" s="20">
        <v>8</v>
      </c>
      <c r="T18" s="15">
        <f>VLOOKUP(R18,'Fatores de Experiência'!$A$3:$B$14,2,FALSE)</f>
        <v>1</v>
      </c>
      <c r="U18" s="15">
        <f t="shared" si="9"/>
        <v>8</v>
      </c>
      <c r="V18" s="13" t="s">
        <v>191</v>
      </c>
      <c r="W18" s="13" t="s">
        <v>278</v>
      </c>
      <c r="X18" s="20">
        <v>16</v>
      </c>
      <c r="Y18" s="15">
        <f>VLOOKUP(W18,'Fatores de Experiência'!$A$3:$B$14,2,FALSE)</f>
        <v>1</v>
      </c>
      <c r="Z18" s="15">
        <f t="shared" si="10"/>
        <v>16</v>
      </c>
      <c r="AA18" s="13" t="s">
        <v>192</v>
      </c>
      <c r="AB18" s="13" t="s">
        <v>278</v>
      </c>
      <c r="AC18" s="20">
        <v>32</v>
      </c>
      <c r="AD18" s="15">
        <f>VLOOKUP(AB18,'Fatores de Experiência'!$A$3:$B$14,2,FALSE)</f>
        <v>1</v>
      </c>
      <c r="AE18" s="15">
        <f t="shared" si="11"/>
        <v>32</v>
      </c>
      <c r="AF18" s="4">
        <v>10</v>
      </c>
      <c r="AG18" s="16">
        <f t="shared" si="0"/>
        <v>12.029153074998309</v>
      </c>
      <c r="AH18" s="17">
        <f>AG18*'Fatores de Experiência'!$A$25</f>
        <v>0</v>
      </c>
      <c r="AI18" s="4">
        <v>10</v>
      </c>
      <c r="AJ18" s="16">
        <f t="shared" si="1"/>
        <v>24.058306149996618</v>
      </c>
      <c r="AK18" s="17">
        <f>AJ18*'Fatores de Experiência'!$A$25</f>
        <v>0</v>
      </c>
      <c r="AL18" s="4">
        <v>10</v>
      </c>
      <c r="AM18" s="16">
        <f t="shared" si="2"/>
        <v>80</v>
      </c>
      <c r="AN18" s="17">
        <f>AM18*'Fatores de Experiência'!$A$25</f>
        <v>0</v>
      </c>
      <c r="AO18" s="4">
        <v>10</v>
      </c>
      <c r="AP18" s="16">
        <f t="shared" si="3"/>
        <v>160</v>
      </c>
      <c r="AQ18" s="17">
        <f>AP18*'Fatores de Experiência'!$A$25</f>
        <v>0</v>
      </c>
      <c r="AR18" s="4">
        <v>10</v>
      </c>
      <c r="AS18" s="16">
        <f t="shared" si="4"/>
        <v>320</v>
      </c>
      <c r="AT18" s="17">
        <f>AS18*'Fatores de Experiência'!$A$25</f>
        <v>0</v>
      </c>
      <c r="AU18" s="18">
        <f t="shared" si="5"/>
        <v>596.08745922499497</v>
      </c>
      <c r="AV18" s="17">
        <f t="shared" si="6"/>
        <v>0</v>
      </c>
      <c r="AW18" s="4" t="s">
        <v>488</v>
      </c>
      <c r="AX18" s="30"/>
    </row>
    <row r="19" spans="1:50" ht="140.44999999999999" customHeight="1" x14ac:dyDescent="0.25">
      <c r="A19" s="12" t="s">
        <v>238</v>
      </c>
      <c r="B19" s="12" t="s">
        <v>27</v>
      </c>
      <c r="C19" s="20" t="s">
        <v>362</v>
      </c>
      <c r="D19" s="13" t="s">
        <v>381</v>
      </c>
      <c r="E19" s="19" t="s">
        <v>363</v>
      </c>
      <c r="F19" s="13" t="s">
        <v>364</v>
      </c>
      <c r="G19" s="13" t="s">
        <v>382</v>
      </c>
      <c r="H19" s="13" t="s">
        <v>282</v>
      </c>
      <c r="I19" s="20">
        <v>2</v>
      </c>
      <c r="J19" s="15">
        <f>VLOOKUP(H19,'Fatores de Experiência'!$A$3:$B$14,2,FALSE)</f>
        <v>1</v>
      </c>
      <c r="K19" s="15">
        <f t="shared" si="7"/>
        <v>2</v>
      </c>
      <c r="L19" s="13" t="s">
        <v>383</v>
      </c>
      <c r="M19" s="13" t="s">
        <v>282</v>
      </c>
      <c r="N19" s="20">
        <v>4</v>
      </c>
      <c r="O19" s="15">
        <f>VLOOKUP(M19,'Fatores de Experiência'!$A$3:$B$14,2,FALSE)</f>
        <v>1</v>
      </c>
      <c r="P19" s="15">
        <f t="shared" si="8"/>
        <v>4</v>
      </c>
      <c r="Q19" s="13" t="s">
        <v>384</v>
      </c>
      <c r="R19" s="13" t="s">
        <v>282</v>
      </c>
      <c r="S19" s="20">
        <v>8</v>
      </c>
      <c r="T19" s="15">
        <f>VLOOKUP(R19,'Fatores de Experiência'!$A$3:$B$14,2,FALSE)</f>
        <v>1</v>
      </c>
      <c r="U19" s="15">
        <f t="shared" si="9"/>
        <v>8</v>
      </c>
      <c r="V19" s="13" t="s">
        <v>385</v>
      </c>
      <c r="W19" s="13" t="s">
        <v>282</v>
      </c>
      <c r="X19" s="20">
        <v>12</v>
      </c>
      <c r="Y19" s="15">
        <f>VLOOKUP(W19,'Fatores de Experiência'!$A$3:$B$14,2,FALSE)</f>
        <v>1</v>
      </c>
      <c r="Z19" s="15">
        <f t="shared" si="10"/>
        <v>12</v>
      </c>
      <c r="AA19" s="13" t="s">
        <v>386</v>
      </c>
      <c r="AB19" s="13" t="s">
        <v>282</v>
      </c>
      <c r="AC19" s="20">
        <v>16</v>
      </c>
      <c r="AD19" s="15">
        <f>VLOOKUP(AB19,'Fatores de Experiência'!$A$3:$B$14,2,FALSE)</f>
        <v>1</v>
      </c>
      <c r="AE19" s="15">
        <f t="shared" si="11"/>
        <v>16</v>
      </c>
      <c r="AF19" s="4">
        <v>20</v>
      </c>
      <c r="AG19" s="16">
        <f t="shared" si="0"/>
        <v>40</v>
      </c>
      <c r="AH19" s="17">
        <f>AG19*'Fatores de Experiência'!$A$25</f>
        <v>0</v>
      </c>
      <c r="AI19" s="4">
        <v>20</v>
      </c>
      <c r="AJ19" s="16">
        <f t="shared" si="1"/>
        <v>80</v>
      </c>
      <c r="AK19" s="17">
        <f>AJ19*'Fatores de Experiência'!$A$25</f>
        <v>0</v>
      </c>
      <c r="AL19" s="4">
        <v>20</v>
      </c>
      <c r="AM19" s="16">
        <f t="shared" si="2"/>
        <v>160</v>
      </c>
      <c r="AN19" s="17">
        <f>AM19*'Fatores de Experiência'!$A$25</f>
        <v>0</v>
      </c>
      <c r="AO19" s="4">
        <v>20</v>
      </c>
      <c r="AP19" s="16">
        <f t="shared" si="3"/>
        <v>240</v>
      </c>
      <c r="AQ19" s="17">
        <f>AP19*'Fatores de Experiência'!$A$25</f>
        <v>0</v>
      </c>
      <c r="AR19" s="4">
        <v>20</v>
      </c>
      <c r="AS19" s="16">
        <f t="shared" si="4"/>
        <v>320</v>
      </c>
      <c r="AT19" s="17">
        <f>AS19*'Fatores de Experiência'!$A$25</f>
        <v>0</v>
      </c>
      <c r="AU19" s="18">
        <f t="shared" si="5"/>
        <v>840</v>
      </c>
      <c r="AV19" s="17">
        <f t="shared" si="6"/>
        <v>0</v>
      </c>
      <c r="AW19" s="4" t="s">
        <v>315</v>
      </c>
      <c r="AX19" s="30"/>
    </row>
    <row r="20" spans="1:50" ht="207" customHeight="1" x14ac:dyDescent="0.25">
      <c r="A20" s="12" t="s">
        <v>238</v>
      </c>
      <c r="B20" s="12" t="s">
        <v>227</v>
      </c>
      <c r="C20" s="20" t="s">
        <v>365</v>
      </c>
      <c r="D20" s="13" t="s">
        <v>366</v>
      </c>
      <c r="E20" s="19" t="s">
        <v>367</v>
      </c>
      <c r="F20" s="13" t="s">
        <v>368</v>
      </c>
      <c r="G20" s="13" t="s">
        <v>223</v>
      </c>
      <c r="H20" s="13" t="s">
        <v>282</v>
      </c>
      <c r="I20" s="20">
        <v>8</v>
      </c>
      <c r="J20" s="15">
        <f>VLOOKUP(H20,'Fatores de Experiência'!$A$3:$B$14,2,FALSE)</f>
        <v>1</v>
      </c>
      <c r="K20" s="15">
        <f>I20*J20</f>
        <v>8</v>
      </c>
      <c r="L20" s="13" t="s">
        <v>222</v>
      </c>
      <c r="M20" s="13" t="s">
        <v>282</v>
      </c>
      <c r="N20" s="20">
        <v>24</v>
      </c>
      <c r="O20" s="15">
        <f>VLOOKUP(M20,'Fatores de Experiência'!$A$3:$B$14,2,FALSE)</f>
        <v>1</v>
      </c>
      <c r="P20" s="15">
        <f>N20*O20</f>
        <v>24</v>
      </c>
      <c r="Q20" s="13" t="s">
        <v>221</v>
      </c>
      <c r="R20" s="13" t="s">
        <v>282</v>
      </c>
      <c r="S20" s="20">
        <v>40</v>
      </c>
      <c r="T20" s="15">
        <f>VLOOKUP(R20,'Fatores de Experiência'!$A$3:$B$14,2,FALSE)</f>
        <v>1</v>
      </c>
      <c r="U20" s="15">
        <f>S20*T20</f>
        <v>40</v>
      </c>
      <c r="V20" s="13" t="s">
        <v>225</v>
      </c>
      <c r="W20" s="13" t="s">
        <v>282</v>
      </c>
      <c r="X20" s="20">
        <v>80</v>
      </c>
      <c r="Y20" s="15">
        <f>VLOOKUP(W20,'Fatores de Experiência'!$A$3:$B$14,2,FALSE)</f>
        <v>1</v>
      </c>
      <c r="Z20" s="15">
        <f>X20*Y20</f>
        <v>80</v>
      </c>
      <c r="AA20" s="13" t="s">
        <v>224</v>
      </c>
      <c r="AB20" s="13" t="s">
        <v>282</v>
      </c>
      <c r="AC20" s="20">
        <v>160</v>
      </c>
      <c r="AD20" s="15">
        <f>VLOOKUP(AB20,'Fatores de Experiência'!$A$3:$B$14,2,FALSE)</f>
        <v>1</v>
      </c>
      <c r="AE20" s="15">
        <f>AC20*AD20</f>
        <v>160</v>
      </c>
      <c r="AF20" s="4">
        <v>48</v>
      </c>
      <c r="AG20" s="16">
        <f t="shared" si="0"/>
        <v>384</v>
      </c>
      <c r="AH20" s="17">
        <f>AG20*'Fatores de Experiência'!$A$25</f>
        <v>0</v>
      </c>
      <c r="AI20" s="4">
        <v>0</v>
      </c>
      <c r="AJ20" s="16">
        <f t="shared" si="1"/>
        <v>0</v>
      </c>
      <c r="AK20" s="17">
        <f>AJ20*'Fatores de Experiência'!$A$25</f>
        <v>0</v>
      </c>
      <c r="AL20" s="4">
        <v>78</v>
      </c>
      <c r="AM20" s="16">
        <f t="shared" si="2"/>
        <v>3120</v>
      </c>
      <c r="AN20" s="17">
        <f>AM20*'Fatores de Experiência'!$A$25</f>
        <v>0</v>
      </c>
      <c r="AO20" s="4">
        <v>0</v>
      </c>
      <c r="AP20" s="16">
        <f t="shared" si="3"/>
        <v>0</v>
      </c>
      <c r="AQ20" s="17">
        <f>AP20*'Fatores de Experiência'!$A$25</f>
        <v>0</v>
      </c>
      <c r="AR20" s="4">
        <v>52</v>
      </c>
      <c r="AS20" s="16">
        <f t="shared" si="4"/>
        <v>8320</v>
      </c>
      <c r="AT20" s="17">
        <f>AS20*'Fatores de Experiência'!$A$25</f>
        <v>0</v>
      </c>
      <c r="AU20" s="18">
        <f t="shared" si="5"/>
        <v>11824</v>
      </c>
      <c r="AV20" s="17">
        <f t="shared" si="6"/>
        <v>0</v>
      </c>
      <c r="AW20" s="4" t="s">
        <v>315</v>
      </c>
      <c r="AX20" s="30"/>
    </row>
    <row r="21" spans="1:50" ht="93" customHeight="1" x14ac:dyDescent="0.25">
      <c r="A21" s="12" t="s">
        <v>249</v>
      </c>
      <c r="B21" s="12" t="s">
        <v>1</v>
      </c>
      <c r="C21" s="20" t="s">
        <v>370</v>
      </c>
      <c r="D21" s="13" t="s">
        <v>379</v>
      </c>
      <c r="E21" s="19" t="s">
        <v>373</v>
      </c>
      <c r="F21" s="13" t="s">
        <v>369</v>
      </c>
      <c r="G21" s="13" t="s">
        <v>477</v>
      </c>
      <c r="H21" s="13" t="s">
        <v>282</v>
      </c>
      <c r="I21" s="20">
        <v>1</v>
      </c>
      <c r="J21" s="15">
        <f>VLOOKUP(H21,'Fatores de Experiência'!$A$3:$B$14,2,FALSE)</f>
        <v>1</v>
      </c>
      <c r="K21" s="15">
        <f t="shared" si="7"/>
        <v>1</v>
      </c>
      <c r="L21" s="13" t="s">
        <v>474</v>
      </c>
      <c r="M21" s="13" t="s">
        <v>282</v>
      </c>
      <c r="N21" s="20">
        <v>2</v>
      </c>
      <c r="O21" s="15">
        <f>VLOOKUP(M21,'Fatores de Experiência'!$A$3:$B$14,2,FALSE)</f>
        <v>1</v>
      </c>
      <c r="P21" s="15">
        <f t="shared" si="8"/>
        <v>2</v>
      </c>
      <c r="Q21" s="13" t="s">
        <v>475</v>
      </c>
      <c r="R21" s="13" t="s">
        <v>282</v>
      </c>
      <c r="S21" s="20">
        <v>3</v>
      </c>
      <c r="T21" s="15">
        <f>VLOOKUP(R21,'Fatores de Experiência'!$A$3:$B$14,2,FALSE)</f>
        <v>1</v>
      </c>
      <c r="U21" s="15">
        <f t="shared" si="9"/>
        <v>3</v>
      </c>
      <c r="V21" s="13" t="s">
        <v>473</v>
      </c>
      <c r="W21" s="13" t="s">
        <v>282</v>
      </c>
      <c r="X21" s="20">
        <v>4</v>
      </c>
      <c r="Y21" s="15">
        <f>VLOOKUP(W21,'Fatores de Experiência'!$A$3:$B$14,2,FALSE)</f>
        <v>1</v>
      </c>
      <c r="Z21" s="15">
        <f t="shared" si="10"/>
        <v>4</v>
      </c>
      <c r="AA21" s="13" t="s">
        <v>476</v>
      </c>
      <c r="AB21" s="13" t="s">
        <v>282</v>
      </c>
      <c r="AC21" s="20">
        <v>5</v>
      </c>
      <c r="AD21" s="15">
        <f>VLOOKUP(AB21,'Fatores de Experiência'!$A$3:$B$14,2,FALSE)</f>
        <v>1</v>
      </c>
      <c r="AE21" s="15">
        <f t="shared" si="11"/>
        <v>5</v>
      </c>
      <c r="AF21" s="4">
        <v>20</v>
      </c>
      <c r="AG21" s="16">
        <f t="shared" si="0"/>
        <v>20</v>
      </c>
      <c r="AH21" s="17">
        <f>AG21*'Fatores de Experiência'!$A$25</f>
        <v>0</v>
      </c>
      <c r="AI21" s="4">
        <v>20</v>
      </c>
      <c r="AJ21" s="16">
        <f t="shared" si="1"/>
        <v>40</v>
      </c>
      <c r="AK21" s="17">
        <f>AJ21*'Fatores de Experiência'!$A$25</f>
        <v>0</v>
      </c>
      <c r="AL21" s="4">
        <v>20</v>
      </c>
      <c r="AM21" s="16">
        <f t="shared" si="2"/>
        <v>60</v>
      </c>
      <c r="AN21" s="17">
        <f>AM21*'Fatores de Experiência'!$A$25</f>
        <v>0</v>
      </c>
      <c r="AO21" s="4">
        <v>20</v>
      </c>
      <c r="AP21" s="16">
        <f t="shared" si="3"/>
        <v>80</v>
      </c>
      <c r="AQ21" s="17">
        <f>AP21*'Fatores de Experiência'!$A$25</f>
        <v>0</v>
      </c>
      <c r="AR21" s="4">
        <v>20</v>
      </c>
      <c r="AS21" s="16">
        <f t="shared" si="4"/>
        <v>100</v>
      </c>
      <c r="AT21" s="17">
        <f>AS21*'Fatores de Experiência'!$A$25</f>
        <v>0</v>
      </c>
      <c r="AU21" s="18">
        <f t="shared" si="5"/>
        <v>300</v>
      </c>
      <c r="AV21" s="17">
        <f t="shared" si="6"/>
        <v>0</v>
      </c>
      <c r="AW21" s="4" t="s">
        <v>315</v>
      </c>
      <c r="AX21" s="30"/>
    </row>
    <row r="22" spans="1:50" ht="94.15" customHeight="1" x14ac:dyDescent="0.25">
      <c r="A22" s="12" t="s">
        <v>249</v>
      </c>
      <c r="B22" s="12" t="s">
        <v>1</v>
      </c>
      <c r="C22" s="20" t="s">
        <v>7</v>
      </c>
      <c r="D22" s="13" t="s">
        <v>42</v>
      </c>
      <c r="E22" s="19" t="s">
        <v>376</v>
      </c>
      <c r="F22" s="13" t="s">
        <v>374</v>
      </c>
      <c r="G22" s="13" t="s">
        <v>43</v>
      </c>
      <c r="H22" s="13" t="s">
        <v>278</v>
      </c>
      <c r="I22" s="20">
        <v>4</v>
      </c>
      <c r="J22" s="15">
        <f>VLOOKUP(H22,'Fatores de Experiência'!$A$3:$B$14,2,FALSE)</f>
        <v>1</v>
      </c>
      <c r="K22" s="15">
        <f t="shared" si="7"/>
        <v>4</v>
      </c>
      <c r="L22" s="13" t="s">
        <v>44</v>
      </c>
      <c r="M22" s="13" t="s">
        <v>278</v>
      </c>
      <c r="N22" s="20">
        <v>6</v>
      </c>
      <c r="O22" s="15">
        <f>VLOOKUP(M22,'Fatores de Experiência'!$A$3:$B$14,2,FALSE)</f>
        <v>1</v>
      </c>
      <c r="P22" s="15">
        <f t="shared" si="8"/>
        <v>6</v>
      </c>
      <c r="Q22" s="13" t="s">
        <v>45</v>
      </c>
      <c r="R22" s="13" t="s">
        <v>278</v>
      </c>
      <c r="S22" s="20">
        <v>8</v>
      </c>
      <c r="T22" s="15">
        <f>VLOOKUP(R22,'Fatores de Experiência'!$A$3:$B$14,2,FALSE)</f>
        <v>1</v>
      </c>
      <c r="U22" s="15">
        <f t="shared" si="9"/>
        <v>8</v>
      </c>
      <c r="V22" s="13" t="s">
        <v>46</v>
      </c>
      <c r="W22" s="13" t="s">
        <v>278</v>
      </c>
      <c r="X22" s="20">
        <v>10</v>
      </c>
      <c r="Y22" s="15">
        <f>VLOOKUP(W22,'Fatores de Experiência'!$A$3:$B$14,2,FALSE)</f>
        <v>1</v>
      </c>
      <c r="Z22" s="15">
        <f t="shared" si="10"/>
        <v>10</v>
      </c>
      <c r="AA22" s="13" t="s">
        <v>47</v>
      </c>
      <c r="AB22" s="13" t="s">
        <v>278</v>
      </c>
      <c r="AC22" s="20">
        <v>12</v>
      </c>
      <c r="AD22" s="15">
        <f>VLOOKUP(AB22,'Fatores de Experiência'!$A$3:$B$14,2,FALSE)</f>
        <v>1</v>
      </c>
      <c r="AE22" s="15">
        <f t="shared" si="11"/>
        <v>12</v>
      </c>
      <c r="AF22" s="4">
        <v>10</v>
      </c>
      <c r="AG22" s="16">
        <f t="shared" si="0"/>
        <v>40</v>
      </c>
      <c r="AH22" s="17">
        <f>AG22*'Fatores de Experiência'!$A$25</f>
        <v>0</v>
      </c>
      <c r="AI22" s="4">
        <v>10</v>
      </c>
      <c r="AJ22" s="16">
        <f t="shared" si="1"/>
        <v>60</v>
      </c>
      <c r="AK22" s="17">
        <f>AJ22*'Fatores de Experiência'!$A$25</f>
        <v>0</v>
      </c>
      <c r="AL22" s="4">
        <v>10</v>
      </c>
      <c r="AM22" s="16">
        <f t="shared" si="2"/>
        <v>80</v>
      </c>
      <c r="AN22" s="17">
        <f>AM22*'Fatores de Experiência'!$A$25</f>
        <v>0</v>
      </c>
      <c r="AO22" s="4">
        <v>10</v>
      </c>
      <c r="AP22" s="16">
        <f t="shared" si="3"/>
        <v>100</v>
      </c>
      <c r="AQ22" s="17">
        <f>AP22*'Fatores de Experiência'!$A$25</f>
        <v>0</v>
      </c>
      <c r="AR22" s="4">
        <v>10</v>
      </c>
      <c r="AS22" s="16">
        <f t="shared" si="4"/>
        <v>120</v>
      </c>
      <c r="AT22" s="17">
        <f>AS22*'Fatores de Experiência'!$A$25</f>
        <v>0</v>
      </c>
      <c r="AU22" s="18">
        <f t="shared" si="5"/>
        <v>400</v>
      </c>
      <c r="AV22" s="17">
        <f t="shared" si="6"/>
        <v>0</v>
      </c>
      <c r="AW22" s="4" t="s">
        <v>315</v>
      </c>
      <c r="AX22" s="30"/>
    </row>
    <row r="23" spans="1:50" ht="89.45" customHeight="1" x14ac:dyDescent="0.25">
      <c r="A23" s="12" t="s">
        <v>249</v>
      </c>
      <c r="B23" s="12" t="s">
        <v>1</v>
      </c>
      <c r="C23" s="20" t="s">
        <v>8</v>
      </c>
      <c r="D23" s="13" t="s">
        <v>378</v>
      </c>
      <c r="E23" s="19" t="s">
        <v>373</v>
      </c>
      <c r="F23" s="13" t="s">
        <v>377</v>
      </c>
      <c r="G23" s="13" t="s">
        <v>478</v>
      </c>
      <c r="H23" s="13" t="s">
        <v>278</v>
      </c>
      <c r="I23" s="20">
        <v>2</v>
      </c>
      <c r="J23" s="15">
        <f>VLOOKUP(H23,'Fatores de Experiência'!$A$3:$B$14,2,FALSE)</f>
        <v>1</v>
      </c>
      <c r="K23" s="15">
        <f t="shared" si="7"/>
        <v>2</v>
      </c>
      <c r="L23" s="13" t="s">
        <v>479</v>
      </c>
      <c r="M23" s="13" t="s">
        <v>278</v>
      </c>
      <c r="N23" s="20">
        <v>4</v>
      </c>
      <c r="O23" s="15">
        <f>VLOOKUP(M23,'Fatores de Experiência'!$A$3:$B$14,2,FALSE)</f>
        <v>1</v>
      </c>
      <c r="P23" s="15">
        <f t="shared" si="8"/>
        <v>4</v>
      </c>
      <c r="Q23" s="13" t="s">
        <v>480</v>
      </c>
      <c r="R23" s="13" t="s">
        <v>278</v>
      </c>
      <c r="S23" s="20">
        <v>6</v>
      </c>
      <c r="T23" s="15">
        <f>VLOOKUP(R23,'Fatores de Experiência'!$A$3:$B$14,2,FALSE)</f>
        <v>1</v>
      </c>
      <c r="U23" s="15">
        <f t="shared" si="9"/>
        <v>6</v>
      </c>
      <c r="V23" s="13" t="s">
        <v>481</v>
      </c>
      <c r="W23" s="13" t="s">
        <v>278</v>
      </c>
      <c r="X23" s="20">
        <v>8</v>
      </c>
      <c r="Y23" s="15">
        <f>VLOOKUP(W23,'Fatores de Experiência'!$A$3:$B$14,2,FALSE)</f>
        <v>1</v>
      </c>
      <c r="Z23" s="15">
        <f t="shared" si="10"/>
        <v>8</v>
      </c>
      <c r="AA23" s="13" t="s">
        <v>48</v>
      </c>
      <c r="AB23" s="13" t="s">
        <v>278</v>
      </c>
      <c r="AC23" s="20">
        <v>10</v>
      </c>
      <c r="AD23" s="15">
        <f>VLOOKUP(AB23,'Fatores de Experiência'!$A$3:$B$14,2,FALSE)</f>
        <v>1</v>
      </c>
      <c r="AE23" s="15">
        <f t="shared" si="11"/>
        <v>10</v>
      </c>
      <c r="AF23" s="4">
        <v>20</v>
      </c>
      <c r="AG23" s="16">
        <f t="shared" si="0"/>
        <v>40</v>
      </c>
      <c r="AH23" s="17">
        <f>AG23*'Fatores de Experiência'!$A$25</f>
        <v>0</v>
      </c>
      <c r="AI23" s="4">
        <v>20</v>
      </c>
      <c r="AJ23" s="16">
        <f t="shared" si="1"/>
        <v>80</v>
      </c>
      <c r="AK23" s="17">
        <f>AJ23*'Fatores de Experiência'!$A$25</f>
        <v>0</v>
      </c>
      <c r="AL23" s="4">
        <v>20</v>
      </c>
      <c r="AM23" s="16">
        <f t="shared" si="2"/>
        <v>120</v>
      </c>
      <c r="AN23" s="17">
        <f>AM23*'Fatores de Experiência'!$A$25</f>
        <v>0</v>
      </c>
      <c r="AO23" s="4">
        <v>20</v>
      </c>
      <c r="AP23" s="16">
        <f t="shared" si="3"/>
        <v>160</v>
      </c>
      <c r="AQ23" s="17">
        <f>AP23*'Fatores de Experiência'!$A$25</f>
        <v>0</v>
      </c>
      <c r="AR23" s="4">
        <v>20</v>
      </c>
      <c r="AS23" s="16">
        <f t="shared" si="4"/>
        <v>200</v>
      </c>
      <c r="AT23" s="17">
        <f>AS23*'Fatores de Experiência'!$A$25</f>
        <v>0</v>
      </c>
      <c r="AU23" s="18">
        <f t="shared" si="5"/>
        <v>600</v>
      </c>
      <c r="AV23" s="17">
        <f t="shared" si="6"/>
        <v>0</v>
      </c>
      <c r="AW23" s="4" t="s">
        <v>315</v>
      </c>
      <c r="AX23" s="30"/>
    </row>
    <row r="24" spans="1:50" ht="97.9" customHeight="1" x14ac:dyDescent="0.25">
      <c r="A24" s="12" t="s">
        <v>249</v>
      </c>
      <c r="B24" s="12" t="s">
        <v>1</v>
      </c>
      <c r="C24" s="20" t="s">
        <v>9</v>
      </c>
      <c r="D24" s="13" t="s">
        <v>380</v>
      </c>
      <c r="E24" s="19" t="s">
        <v>423</v>
      </c>
      <c r="F24" s="13" t="s">
        <v>377</v>
      </c>
      <c r="G24" s="13" t="s">
        <v>49</v>
      </c>
      <c r="H24" s="13" t="s">
        <v>278</v>
      </c>
      <c r="I24" s="20">
        <v>4</v>
      </c>
      <c r="J24" s="15">
        <f>VLOOKUP(H24,'Fatores de Experiência'!$A$3:$B$14,2,FALSE)</f>
        <v>1</v>
      </c>
      <c r="K24" s="15">
        <f t="shared" si="7"/>
        <v>4</v>
      </c>
      <c r="L24" s="13" t="s">
        <v>50</v>
      </c>
      <c r="M24" s="13" t="s">
        <v>278</v>
      </c>
      <c r="N24" s="20">
        <v>8</v>
      </c>
      <c r="O24" s="15">
        <f>VLOOKUP(M24,'Fatores de Experiência'!$A$3:$B$14,2,FALSE)</f>
        <v>1</v>
      </c>
      <c r="P24" s="15">
        <f t="shared" si="8"/>
        <v>8</v>
      </c>
      <c r="Q24" s="13" t="s">
        <v>51</v>
      </c>
      <c r="R24" s="13" t="s">
        <v>278</v>
      </c>
      <c r="S24" s="20">
        <v>12</v>
      </c>
      <c r="T24" s="15">
        <f>VLOOKUP(R24,'Fatores de Experiência'!$A$3:$B$14,2,FALSE)</f>
        <v>1</v>
      </c>
      <c r="U24" s="15">
        <f t="shared" si="9"/>
        <v>12</v>
      </c>
      <c r="V24" s="13" t="s">
        <v>388</v>
      </c>
      <c r="W24" s="13" t="s">
        <v>278</v>
      </c>
      <c r="X24" s="20">
        <v>16</v>
      </c>
      <c r="Y24" s="15">
        <f>VLOOKUP(W24,'Fatores de Experiência'!$A$3:$B$14,2,FALSE)</f>
        <v>1</v>
      </c>
      <c r="Z24" s="15">
        <f t="shared" si="10"/>
        <v>16</v>
      </c>
      <c r="AA24" s="13" t="s">
        <v>387</v>
      </c>
      <c r="AB24" s="13" t="s">
        <v>278</v>
      </c>
      <c r="AC24" s="20">
        <v>20</v>
      </c>
      <c r="AD24" s="15">
        <f>VLOOKUP(AB24,'Fatores de Experiência'!$A$3:$B$14,2,FALSE)</f>
        <v>1</v>
      </c>
      <c r="AE24" s="15">
        <f t="shared" si="11"/>
        <v>20</v>
      </c>
      <c r="AF24" s="4">
        <v>20</v>
      </c>
      <c r="AG24" s="16">
        <f t="shared" si="0"/>
        <v>80</v>
      </c>
      <c r="AH24" s="17">
        <f>AG24*'Fatores de Experiência'!$A$25</f>
        <v>0</v>
      </c>
      <c r="AI24" s="4">
        <v>20</v>
      </c>
      <c r="AJ24" s="16">
        <f t="shared" si="1"/>
        <v>160</v>
      </c>
      <c r="AK24" s="17">
        <f>AJ24*'Fatores de Experiência'!$A$25</f>
        <v>0</v>
      </c>
      <c r="AL24" s="4">
        <v>20</v>
      </c>
      <c r="AM24" s="16">
        <f t="shared" si="2"/>
        <v>240</v>
      </c>
      <c r="AN24" s="17">
        <f>AM24*'Fatores de Experiência'!$A$25</f>
        <v>0</v>
      </c>
      <c r="AO24" s="4">
        <v>20</v>
      </c>
      <c r="AP24" s="16">
        <f t="shared" si="3"/>
        <v>320</v>
      </c>
      <c r="AQ24" s="17">
        <f>AP24*'Fatores de Experiência'!$A$25</f>
        <v>0</v>
      </c>
      <c r="AR24" s="4">
        <v>20</v>
      </c>
      <c r="AS24" s="16">
        <f t="shared" si="4"/>
        <v>400</v>
      </c>
      <c r="AT24" s="17">
        <f>AS24*'Fatores de Experiência'!$A$25</f>
        <v>0</v>
      </c>
      <c r="AU24" s="18">
        <f t="shared" si="5"/>
        <v>1200</v>
      </c>
      <c r="AV24" s="17">
        <f t="shared" si="6"/>
        <v>0</v>
      </c>
      <c r="AW24" s="4" t="s">
        <v>315</v>
      </c>
      <c r="AX24" s="30"/>
    </row>
    <row r="25" spans="1:50" ht="86.45" customHeight="1" x14ac:dyDescent="0.25">
      <c r="A25" s="12" t="s">
        <v>249</v>
      </c>
      <c r="B25" s="12" t="s">
        <v>1</v>
      </c>
      <c r="C25" s="20" t="s">
        <v>372</v>
      </c>
      <c r="D25" s="13" t="s">
        <v>389</v>
      </c>
      <c r="E25" s="19" t="s">
        <v>424</v>
      </c>
      <c r="F25" s="13" t="s">
        <v>425</v>
      </c>
      <c r="G25" s="13" t="s">
        <v>52</v>
      </c>
      <c r="H25" s="13" t="s">
        <v>278</v>
      </c>
      <c r="I25" s="20">
        <v>8</v>
      </c>
      <c r="J25" s="15">
        <f>VLOOKUP(H25,'Fatores de Experiência'!$A$3:$B$14,2,FALSE)</f>
        <v>1</v>
      </c>
      <c r="K25" s="15">
        <f t="shared" si="7"/>
        <v>8</v>
      </c>
      <c r="L25" s="13" t="s">
        <v>53</v>
      </c>
      <c r="M25" s="13" t="s">
        <v>278</v>
      </c>
      <c r="N25" s="20">
        <v>12</v>
      </c>
      <c r="O25" s="15">
        <f>VLOOKUP(M25,'Fatores de Experiência'!$A$3:$B$14,2,FALSE)</f>
        <v>1</v>
      </c>
      <c r="P25" s="15">
        <f t="shared" si="8"/>
        <v>12</v>
      </c>
      <c r="Q25" s="13" t="s">
        <v>54</v>
      </c>
      <c r="R25" s="13" t="s">
        <v>278</v>
      </c>
      <c r="S25" s="20">
        <v>16</v>
      </c>
      <c r="T25" s="15">
        <f>VLOOKUP(R25,'Fatores de Experiência'!$A$3:$B$14,2,FALSE)</f>
        <v>1</v>
      </c>
      <c r="U25" s="15">
        <f t="shared" si="9"/>
        <v>16</v>
      </c>
      <c r="V25" s="13" t="s">
        <v>55</v>
      </c>
      <c r="W25" s="13" t="s">
        <v>278</v>
      </c>
      <c r="X25" s="20">
        <v>20</v>
      </c>
      <c r="Y25" s="15">
        <f>VLOOKUP(W25,'Fatores de Experiência'!$A$3:$B$14,2,FALSE)</f>
        <v>1</v>
      </c>
      <c r="Z25" s="15">
        <f t="shared" si="10"/>
        <v>20</v>
      </c>
      <c r="AA25" s="13" t="s">
        <v>371</v>
      </c>
      <c r="AB25" s="13" t="s">
        <v>278</v>
      </c>
      <c r="AC25" s="20">
        <v>32</v>
      </c>
      <c r="AD25" s="15">
        <f>VLOOKUP(AB25,'Fatores de Experiência'!$A$3:$B$14,2,FALSE)</f>
        <v>1</v>
      </c>
      <c r="AE25" s="15">
        <f t="shared" si="11"/>
        <v>32</v>
      </c>
      <c r="AF25" s="4">
        <v>10</v>
      </c>
      <c r="AG25" s="16">
        <f t="shared" si="0"/>
        <v>80</v>
      </c>
      <c r="AH25" s="17">
        <f>AG25*'Fatores de Experiência'!$A$25</f>
        <v>0</v>
      </c>
      <c r="AI25" s="4">
        <v>10</v>
      </c>
      <c r="AJ25" s="16">
        <f t="shared" si="1"/>
        <v>120</v>
      </c>
      <c r="AK25" s="17">
        <f>AJ25*'Fatores de Experiência'!$A$25</f>
        <v>0</v>
      </c>
      <c r="AL25" s="4">
        <v>10</v>
      </c>
      <c r="AM25" s="16">
        <f t="shared" si="2"/>
        <v>160</v>
      </c>
      <c r="AN25" s="17">
        <f>AM25*'Fatores de Experiência'!$A$25</f>
        <v>0</v>
      </c>
      <c r="AO25" s="4">
        <v>10</v>
      </c>
      <c r="AP25" s="16">
        <f t="shared" si="3"/>
        <v>200</v>
      </c>
      <c r="AQ25" s="17">
        <f>AP25*'Fatores de Experiência'!$A$25</f>
        <v>0</v>
      </c>
      <c r="AR25" s="4">
        <v>10</v>
      </c>
      <c r="AS25" s="16">
        <f t="shared" si="4"/>
        <v>320</v>
      </c>
      <c r="AT25" s="17">
        <f>AS25*'Fatores de Experiência'!$A$25</f>
        <v>0</v>
      </c>
      <c r="AU25" s="18">
        <f t="shared" si="5"/>
        <v>880</v>
      </c>
      <c r="AV25" s="17">
        <f t="shared" si="6"/>
        <v>0</v>
      </c>
      <c r="AW25" s="4" t="s">
        <v>315</v>
      </c>
      <c r="AX25" s="30"/>
    </row>
    <row r="26" spans="1:50" ht="92.45" customHeight="1" x14ac:dyDescent="0.25">
      <c r="A26" s="12" t="s">
        <v>249</v>
      </c>
      <c r="B26" s="12" t="s">
        <v>1</v>
      </c>
      <c r="C26" s="20" t="s">
        <v>10</v>
      </c>
      <c r="D26" s="13" t="s">
        <v>419</v>
      </c>
      <c r="E26" s="19" t="s">
        <v>426</v>
      </c>
      <c r="F26" s="13" t="s">
        <v>427</v>
      </c>
      <c r="G26" s="13" t="s">
        <v>420</v>
      </c>
      <c r="H26" s="13" t="s">
        <v>278</v>
      </c>
      <c r="I26" s="20">
        <v>10</v>
      </c>
      <c r="J26" s="15">
        <f>VLOOKUP(H26,'Fatores de Experiência'!$A$3:$B$14,2,FALSE)</f>
        <v>1</v>
      </c>
      <c r="K26" s="15">
        <f t="shared" si="7"/>
        <v>10</v>
      </c>
      <c r="L26" s="13" t="s">
        <v>421</v>
      </c>
      <c r="M26" s="13" t="s">
        <v>278</v>
      </c>
      <c r="N26" s="20">
        <v>15</v>
      </c>
      <c r="O26" s="15">
        <f>VLOOKUP(M26,'Fatores de Experiência'!$A$3:$B$14,2,FALSE)</f>
        <v>1</v>
      </c>
      <c r="P26" s="15">
        <f t="shared" si="8"/>
        <v>15</v>
      </c>
      <c r="Q26" s="13" t="s">
        <v>422</v>
      </c>
      <c r="R26" s="13" t="s">
        <v>278</v>
      </c>
      <c r="S26" s="20">
        <v>20</v>
      </c>
      <c r="T26" s="15">
        <f>VLOOKUP(R26,'Fatores de Experiência'!$A$3:$B$14,2,FALSE)</f>
        <v>1</v>
      </c>
      <c r="U26" s="15">
        <f t="shared" si="9"/>
        <v>20</v>
      </c>
      <c r="V26" s="13" t="s">
        <v>56</v>
      </c>
      <c r="W26" s="13" t="s">
        <v>278</v>
      </c>
      <c r="X26" s="20">
        <v>25</v>
      </c>
      <c r="Y26" s="15">
        <f>VLOOKUP(W26,'Fatores de Experiência'!$A$3:$B$14,2,FALSE)</f>
        <v>1</v>
      </c>
      <c r="Z26" s="15">
        <f t="shared" si="10"/>
        <v>25</v>
      </c>
      <c r="AA26" s="13" t="s">
        <v>57</v>
      </c>
      <c r="AB26" s="13" t="s">
        <v>278</v>
      </c>
      <c r="AC26" s="20">
        <v>50</v>
      </c>
      <c r="AD26" s="15">
        <f>VLOOKUP(AB26,'Fatores de Experiência'!$A$3:$B$14,2,FALSE)</f>
        <v>1</v>
      </c>
      <c r="AE26" s="15">
        <f t="shared" si="11"/>
        <v>50</v>
      </c>
      <c r="AF26" s="4">
        <v>10</v>
      </c>
      <c r="AG26" s="16">
        <f t="shared" si="0"/>
        <v>100</v>
      </c>
      <c r="AH26" s="17">
        <f>AG26*'Fatores de Experiência'!$A$25</f>
        <v>0</v>
      </c>
      <c r="AI26" s="4">
        <v>10</v>
      </c>
      <c r="AJ26" s="16">
        <f t="shared" si="1"/>
        <v>150</v>
      </c>
      <c r="AK26" s="17">
        <f>AJ26*'Fatores de Experiência'!$A$25</f>
        <v>0</v>
      </c>
      <c r="AL26" s="4">
        <v>10</v>
      </c>
      <c r="AM26" s="16">
        <f t="shared" si="2"/>
        <v>200</v>
      </c>
      <c r="AN26" s="17">
        <f>AM26*'Fatores de Experiência'!$A$25</f>
        <v>0</v>
      </c>
      <c r="AO26" s="4">
        <v>10</v>
      </c>
      <c r="AP26" s="16">
        <f t="shared" si="3"/>
        <v>250</v>
      </c>
      <c r="AQ26" s="17">
        <f>AP26*'Fatores de Experiência'!$A$25</f>
        <v>0</v>
      </c>
      <c r="AR26" s="4">
        <v>10</v>
      </c>
      <c r="AS26" s="16">
        <f t="shared" si="4"/>
        <v>500</v>
      </c>
      <c r="AT26" s="17">
        <f>AS26*'Fatores de Experiência'!$A$25</f>
        <v>0</v>
      </c>
      <c r="AU26" s="18">
        <f t="shared" si="5"/>
        <v>1200</v>
      </c>
      <c r="AV26" s="17">
        <f t="shared" si="6"/>
        <v>0</v>
      </c>
      <c r="AW26" s="4" t="s">
        <v>315</v>
      </c>
      <c r="AX26" s="30"/>
    </row>
    <row r="27" spans="1:50" ht="150" customHeight="1" x14ac:dyDescent="0.25">
      <c r="A27" s="12" t="s">
        <v>249</v>
      </c>
      <c r="B27" s="12" t="s">
        <v>1</v>
      </c>
      <c r="C27" s="20" t="s">
        <v>11</v>
      </c>
      <c r="D27" s="13" t="s">
        <v>58</v>
      </c>
      <c r="E27" s="19" t="s">
        <v>428</v>
      </c>
      <c r="F27" s="13" t="s">
        <v>451</v>
      </c>
      <c r="G27" s="13" t="s">
        <v>59</v>
      </c>
      <c r="H27" s="13" t="s">
        <v>278</v>
      </c>
      <c r="I27" s="20">
        <v>10</v>
      </c>
      <c r="J27" s="15">
        <f>VLOOKUP(H27,'Fatores de Experiência'!$A$3:$B$14,2,FALSE)</f>
        <v>1</v>
      </c>
      <c r="K27" s="15">
        <f t="shared" si="7"/>
        <v>10</v>
      </c>
      <c r="L27" s="13" t="s">
        <v>60</v>
      </c>
      <c r="M27" s="13" t="s">
        <v>278</v>
      </c>
      <c r="N27" s="20">
        <v>15</v>
      </c>
      <c r="O27" s="15">
        <f>VLOOKUP(M27,'Fatores de Experiência'!$A$3:$B$14,2,FALSE)</f>
        <v>1</v>
      </c>
      <c r="P27" s="15">
        <f t="shared" si="8"/>
        <v>15</v>
      </c>
      <c r="Q27" s="13" t="s">
        <v>390</v>
      </c>
      <c r="R27" s="13" t="s">
        <v>278</v>
      </c>
      <c r="S27" s="20">
        <v>20</v>
      </c>
      <c r="T27" s="15">
        <f>VLOOKUP(R27,'Fatores de Experiência'!$A$3:$B$14,2,FALSE)</f>
        <v>1</v>
      </c>
      <c r="U27" s="15">
        <f t="shared" si="9"/>
        <v>20</v>
      </c>
      <c r="V27" s="13" t="s">
        <v>61</v>
      </c>
      <c r="W27" s="13" t="s">
        <v>278</v>
      </c>
      <c r="X27" s="20">
        <v>25</v>
      </c>
      <c r="Y27" s="15">
        <f>VLOOKUP(W27,'Fatores de Experiência'!$A$3:$B$14,2,FALSE)</f>
        <v>1</v>
      </c>
      <c r="Z27" s="15">
        <f t="shared" si="10"/>
        <v>25</v>
      </c>
      <c r="AA27" s="13" t="s">
        <v>391</v>
      </c>
      <c r="AB27" s="13" t="s">
        <v>278</v>
      </c>
      <c r="AC27" s="20">
        <v>36</v>
      </c>
      <c r="AD27" s="15">
        <f>VLOOKUP(AB27,'Fatores de Experiência'!$A$3:$B$14,2,FALSE)</f>
        <v>1</v>
      </c>
      <c r="AE27" s="15">
        <f t="shared" si="11"/>
        <v>36</v>
      </c>
      <c r="AF27" s="4">
        <v>20</v>
      </c>
      <c r="AG27" s="16">
        <f t="shared" si="0"/>
        <v>200</v>
      </c>
      <c r="AH27" s="17">
        <f>AG27*'Fatores de Experiência'!$A$25</f>
        <v>0</v>
      </c>
      <c r="AI27" s="4">
        <v>20</v>
      </c>
      <c r="AJ27" s="16">
        <f t="shared" si="1"/>
        <v>300</v>
      </c>
      <c r="AK27" s="17">
        <f>AJ27*'Fatores de Experiência'!$A$25</f>
        <v>0</v>
      </c>
      <c r="AL27" s="4">
        <v>20</v>
      </c>
      <c r="AM27" s="16">
        <f t="shared" si="2"/>
        <v>400</v>
      </c>
      <c r="AN27" s="17">
        <f>AM27*'Fatores de Experiência'!$A$25</f>
        <v>0</v>
      </c>
      <c r="AO27" s="4">
        <v>20</v>
      </c>
      <c r="AP27" s="16">
        <f t="shared" si="3"/>
        <v>500</v>
      </c>
      <c r="AQ27" s="17">
        <f>AP27*'Fatores de Experiência'!$A$25</f>
        <v>0</v>
      </c>
      <c r="AR27" s="4">
        <v>20</v>
      </c>
      <c r="AS27" s="16">
        <f t="shared" si="4"/>
        <v>720</v>
      </c>
      <c r="AT27" s="17">
        <f>AS27*'Fatores de Experiência'!$A$25</f>
        <v>0</v>
      </c>
      <c r="AU27" s="18">
        <f t="shared" si="5"/>
        <v>2120</v>
      </c>
      <c r="AV27" s="17">
        <f t="shared" si="6"/>
        <v>0</v>
      </c>
      <c r="AW27" s="4" t="s">
        <v>315</v>
      </c>
      <c r="AX27" s="30"/>
    </row>
    <row r="28" spans="1:50" ht="92.45" customHeight="1" x14ac:dyDescent="0.25">
      <c r="A28" s="12" t="s">
        <v>249</v>
      </c>
      <c r="B28" s="12" t="s">
        <v>1</v>
      </c>
      <c r="C28" s="20" t="s">
        <v>12</v>
      </c>
      <c r="D28" s="13" t="s">
        <v>392</v>
      </c>
      <c r="E28" s="19" t="s">
        <v>429</v>
      </c>
      <c r="F28" s="13" t="s">
        <v>452</v>
      </c>
      <c r="G28" s="13" t="s">
        <v>62</v>
      </c>
      <c r="H28" s="13" t="s">
        <v>278</v>
      </c>
      <c r="I28" s="20">
        <v>8</v>
      </c>
      <c r="J28" s="15">
        <f>VLOOKUP(H28,'Fatores de Experiência'!$A$3:$B$14,2,FALSE)</f>
        <v>1</v>
      </c>
      <c r="K28" s="15">
        <f t="shared" si="7"/>
        <v>8</v>
      </c>
      <c r="L28" s="13" t="s">
        <v>63</v>
      </c>
      <c r="M28" s="13" t="s">
        <v>278</v>
      </c>
      <c r="N28" s="20">
        <v>16</v>
      </c>
      <c r="O28" s="15">
        <f>VLOOKUP(M28,'Fatores de Experiência'!$A$3:$B$14,2,FALSE)</f>
        <v>1</v>
      </c>
      <c r="P28" s="15">
        <f t="shared" si="8"/>
        <v>16</v>
      </c>
      <c r="Q28" s="13" t="s">
        <v>64</v>
      </c>
      <c r="R28" s="13" t="s">
        <v>278</v>
      </c>
      <c r="S28" s="20">
        <v>24</v>
      </c>
      <c r="T28" s="15">
        <f>VLOOKUP(R28,'Fatores de Experiência'!$A$3:$B$14,2,FALSE)</f>
        <v>1</v>
      </c>
      <c r="U28" s="15">
        <f t="shared" si="9"/>
        <v>24</v>
      </c>
      <c r="V28" s="13" t="s">
        <v>65</v>
      </c>
      <c r="W28" s="13" t="s">
        <v>278</v>
      </c>
      <c r="X28" s="20">
        <v>32</v>
      </c>
      <c r="Y28" s="15">
        <f>VLOOKUP(W28,'Fatores de Experiência'!$A$3:$B$14,2,FALSE)</f>
        <v>1</v>
      </c>
      <c r="Z28" s="15">
        <f t="shared" si="10"/>
        <v>32</v>
      </c>
      <c r="AA28" s="13" t="s">
        <v>66</v>
      </c>
      <c r="AB28" s="13" t="s">
        <v>278</v>
      </c>
      <c r="AC28" s="20">
        <v>40</v>
      </c>
      <c r="AD28" s="15">
        <f>VLOOKUP(AB28,'Fatores de Experiência'!$A$3:$B$14,2,FALSE)</f>
        <v>1</v>
      </c>
      <c r="AE28" s="15">
        <f t="shared" si="11"/>
        <v>40</v>
      </c>
      <c r="AF28" s="4">
        <v>20</v>
      </c>
      <c r="AG28" s="16">
        <f t="shared" si="0"/>
        <v>160</v>
      </c>
      <c r="AH28" s="17">
        <f>AG28*'Fatores de Experiência'!$A$25</f>
        <v>0</v>
      </c>
      <c r="AI28" s="4">
        <v>20</v>
      </c>
      <c r="AJ28" s="16">
        <f t="shared" si="1"/>
        <v>320</v>
      </c>
      <c r="AK28" s="17">
        <f>AJ28*'Fatores de Experiência'!$A$25</f>
        <v>0</v>
      </c>
      <c r="AL28" s="4">
        <v>20</v>
      </c>
      <c r="AM28" s="16">
        <f t="shared" si="2"/>
        <v>480</v>
      </c>
      <c r="AN28" s="17">
        <f>AM28*'Fatores de Experiência'!$A$25</f>
        <v>0</v>
      </c>
      <c r="AO28" s="4">
        <v>20</v>
      </c>
      <c r="AP28" s="16">
        <f t="shared" si="3"/>
        <v>640</v>
      </c>
      <c r="AQ28" s="17">
        <f>AP28*'Fatores de Experiência'!$A$25</f>
        <v>0</v>
      </c>
      <c r="AR28" s="4">
        <v>20</v>
      </c>
      <c r="AS28" s="16">
        <f t="shared" si="4"/>
        <v>800</v>
      </c>
      <c r="AT28" s="17">
        <f>AS28*'Fatores de Experiência'!$A$25</f>
        <v>0</v>
      </c>
      <c r="AU28" s="18">
        <f t="shared" si="5"/>
        <v>2400</v>
      </c>
      <c r="AV28" s="17">
        <f t="shared" si="6"/>
        <v>0</v>
      </c>
      <c r="AW28" s="4" t="s">
        <v>315</v>
      </c>
      <c r="AX28" s="30"/>
    </row>
    <row r="29" spans="1:50" ht="91.9" customHeight="1" x14ac:dyDescent="0.25">
      <c r="A29" s="12" t="s">
        <v>249</v>
      </c>
      <c r="B29" s="12" t="s">
        <v>1</v>
      </c>
      <c r="C29" s="20" t="s">
        <v>13</v>
      </c>
      <c r="D29" s="13" t="s">
        <v>393</v>
      </c>
      <c r="E29" s="19" t="s">
        <v>430</v>
      </c>
      <c r="F29" s="13" t="s">
        <v>453</v>
      </c>
      <c r="G29" s="13" t="s">
        <v>67</v>
      </c>
      <c r="H29" s="13" t="s">
        <v>278</v>
      </c>
      <c r="I29" s="20">
        <v>8</v>
      </c>
      <c r="J29" s="15">
        <f>VLOOKUP(H29,'Fatores de Experiência'!$A$3:$B$14,2,FALSE)</f>
        <v>1</v>
      </c>
      <c r="K29" s="15">
        <f t="shared" si="7"/>
        <v>8</v>
      </c>
      <c r="L29" s="13" t="s">
        <v>68</v>
      </c>
      <c r="M29" s="13" t="s">
        <v>278</v>
      </c>
      <c r="N29" s="20">
        <v>16</v>
      </c>
      <c r="O29" s="15">
        <f>VLOOKUP(M29,'Fatores de Experiência'!$A$3:$B$14,2,FALSE)</f>
        <v>1</v>
      </c>
      <c r="P29" s="15">
        <f t="shared" si="8"/>
        <v>16</v>
      </c>
      <c r="Q29" s="13" t="s">
        <v>394</v>
      </c>
      <c r="R29" s="13" t="s">
        <v>278</v>
      </c>
      <c r="S29" s="20">
        <v>24</v>
      </c>
      <c r="T29" s="15">
        <f>VLOOKUP(R29,'Fatores de Experiência'!$A$3:$B$14,2,FALSE)</f>
        <v>1</v>
      </c>
      <c r="U29" s="15">
        <f t="shared" si="9"/>
        <v>24</v>
      </c>
      <c r="V29" s="13" t="s">
        <v>395</v>
      </c>
      <c r="W29" s="13" t="s">
        <v>278</v>
      </c>
      <c r="X29" s="20">
        <v>32</v>
      </c>
      <c r="Y29" s="15">
        <f>VLOOKUP(W29,'Fatores de Experiência'!$A$3:$B$14,2,FALSE)</f>
        <v>1</v>
      </c>
      <c r="Z29" s="15">
        <f t="shared" si="10"/>
        <v>32</v>
      </c>
      <c r="AA29" s="13" t="s">
        <v>396</v>
      </c>
      <c r="AB29" s="13" t="s">
        <v>278</v>
      </c>
      <c r="AC29" s="20">
        <v>40</v>
      </c>
      <c r="AD29" s="15">
        <f>VLOOKUP(AB29,'Fatores de Experiência'!$A$3:$B$14,2,FALSE)</f>
        <v>1</v>
      </c>
      <c r="AE29" s="15">
        <f t="shared" si="11"/>
        <v>40</v>
      </c>
      <c r="AF29" s="4">
        <v>20</v>
      </c>
      <c r="AG29" s="16">
        <f t="shared" si="0"/>
        <v>160</v>
      </c>
      <c r="AH29" s="17">
        <f>AG29*'Fatores de Experiência'!$A$25</f>
        <v>0</v>
      </c>
      <c r="AI29" s="4">
        <v>20</v>
      </c>
      <c r="AJ29" s="16">
        <f t="shared" si="1"/>
        <v>320</v>
      </c>
      <c r="AK29" s="17">
        <f>AJ29*'Fatores de Experiência'!$A$25</f>
        <v>0</v>
      </c>
      <c r="AL29" s="4">
        <v>20</v>
      </c>
      <c r="AM29" s="16">
        <f t="shared" si="2"/>
        <v>480</v>
      </c>
      <c r="AN29" s="17">
        <f>AM29*'Fatores de Experiência'!$A$25</f>
        <v>0</v>
      </c>
      <c r="AO29" s="4">
        <v>20</v>
      </c>
      <c r="AP29" s="16">
        <f t="shared" si="3"/>
        <v>640</v>
      </c>
      <c r="AQ29" s="17">
        <f>AP29*'Fatores de Experiência'!$A$25</f>
        <v>0</v>
      </c>
      <c r="AR29" s="4">
        <v>20</v>
      </c>
      <c r="AS29" s="16">
        <f t="shared" si="4"/>
        <v>800</v>
      </c>
      <c r="AT29" s="17">
        <f>AS29*'Fatores de Experiência'!$A$25</f>
        <v>0</v>
      </c>
      <c r="AU29" s="18">
        <f t="shared" si="5"/>
        <v>2400</v>
      </c>
      <c r="AV29" s="17">
        <f t="shared" si="6"/>
        <v>0</v>
      </c>
      <c r="AW29" s="4" t="s">
        <v>315</v>
      </c>
      <c r="AX29" s="30"/>
    </row>
    <row r="30" spans="1:50" ht="94.9" customHeight="1" x14ac:dyDescent="0.25">
      <c r="A30" s="12" t="s">
        <v>249</v>
      </c>
      <c r="B30" s="12" t="s">
        <v>1</v>
      </c>
      <c r="C30" s="20" t="s">
        <v>14</v>
      </c>
      <c r="D30" s="13" t="s">
        <v>397</v>
      </c>
      <c r="E30" s="19" t="s">
        <v>431</v>
      </c>
      <c r="F30" s="13" t="s">
        <v>454</v>
      </c>
      <c r="G30" s="13" t="s">
        <v>69</v>
      </c>
      <c r="H30" s="13" t="s">
        <v>278</v>
      </c>
      <c r="I30" s="20">
        <v>8</v>
      </c>
      <c r="J30" s="15">
        <f>VLOOKUP(H30,'Fatores de Experiência'!$A$3:$B$14,2,FALSE)</f>
        <v>1</v>
      </c>
      <c r="K30" s="15">
        <f t="shared" si="7"/>
        <v>8</v>
      </c>
      <c r="L30" s="13" t="s">
        <v>70</v>
      </c>
      <c r="M30" s="13" t="s">
        <v>278</v>
      </c>
      <c r="N30" s="20">
        <v>16</v>
      </c>
      <c r="O30" s="15">
        <f>VLOOKUP(M30,'Fatores de Experiência'!$A$3:$B$14,2,FALSE)</f>
        <v>1</v>
      </c>
      <c r="P30" s="15">
        <f t="shared" si="8"/>
        <v>16</v>
      </c>
      <c r="Q30" s="13" t="s">
        <v>71</v>
      </c>
      <c r="R30" s="13" t="s">
        <v>278</v>
      </c>
      <c r="S30" s="20">
        <v>24</v>
      </c>
      <c r="T30" s="15">
        <f>VLOOKUP(R30,'Fatores de Experiência'!$A$3:$B$14,2,FALSE)</f>
        <v>1</v>
      </c>
      <c r="U30" s="15">
        <f t="shared" si="9"/>
        <v>24</v>
      </c>
      <c r="V30" s="13" t="s">
        <v>72</v>
      </c>
      <c r="W30" s="13" t="s">
        <v>278</v>
      </c>
      <c r="X30" s="20">
        <v>32</v>
      </c>
      <c r="Y30" s="15">
        <f>VLOOKUP(W30,'Fatores de Experiência'!$A$3:$B$14,2,FALSE)</f>
        <v>1</v>
      </c>
      <c r="Z30" s="15">
        <f t="shared" si="10"/>
        <v>32</v>
      </c>
      <c r="AA30" s="13" t="s">
        <v>73</v>
      </c>
      <c r="AB30" s="13" t="s">
        <v>278</v>
      </c>
      <c r="AC30" s="20">
        <v>40</v>
      </c>
      <c r="AD30" s="15">
        <f>VLOOKUP(AB30,'Fatores de Experiência'!$A$3:$B$14,2,FALSE)</f>
        <v>1</v>
      </c>
      <c r="AE30" s="15">
        <f t="shared" si="11"/>
        <v>40</v>
      </c>
      <c r="AF30" s="4">
        <v>10</v>
      </c>
      <c r="AG30" s="16">
        <f t="shared" si="0"/>
        <v>80</v>
      </c>
      <c r="AH30" s="17">
        <f>AG30*'Fatores de Experiência'!$A$25</f>
        <v>0</v>
      </c>
      <c r="AI30" s="4">
        <v>20</v>
      </c>
      <c r="AJ30" s="16">
        <f t="shared" si="1"/>
        <v>320</v>
      </c>
      <c r="AK30" s="17">
        <f>AJ30*'Fatores de Experiência'!$A$25</f>
        <v>0</v>
      </c>
      <c r="AL30" s="4">
        <v>20</v>
      </c>
      <c r="AM30" s="16">
        <f t="shared" si="2"/>
        <v>480</v>
      </c>
      <c r="AN30" s="17">
        <f>AM30*'Fatores de Experiência'!$A$25</f>
        <v>0</v>
      </c>
      <c r="AO30" s="4">
        <v>20</v>
      </c>
      <c r="AP30" s="16">
        <f t="shared" si="3"/>
        <v>640</v>
      </c>
      <c r="AQ30" s="17">
        <f>AP30*'Fatores de Experiência'!$A$25</f>
        <v>0</v>
      </c>
      <c r="AR30" s="4">
        <v>20</v>
      </c>
      <c r="AS30" s="16">
        <f t="shared" si="4"/>
        <v>800</v>
      </c>
      <c r="AT30" s="17">
        <f>AS30*'Fatores de Experiência'!$A$25</f>
        <v>0</v>
      </c>
      <c r="AU30" s="18">
        <f t="shared" si="5"/>
        <v>2320</v>
      </c>
      <c r="AV30" s="17">
        <f t="shared" si="6"/>
        <v>0</v>
      </c>
      <c r="AW30" s="4" t="s">
        <v>315</v>
      </c>
      <c r="AX30" s="30"/>
    </row>
    <row r="31" spans="1:50" ht="86.45" customHeight="1" x14ac:dyDescent="0.25">
      <c r="A31" s="12" t="s">
        <v>249</v>
      </c>
      <c r="B31" s="12" t="s">
        <v>1</v>
      </c>
      <c r="C31" s="20" t="s">
        <v>15</v>
      </c>
      <c r="D31" s="13" t="s">
        <v>398</v>
      </c>
      <c r="E31" s="19" t="s">
        <v>431</v>
      </c>
      <c r="F31" s="13" t="s">
        <v>454</v>
      </c>
      <c r="G31" s="13" t="s">
        <v>69</v>
      </c>
      <c r="H31" s="13" t="s">
        <v>278</v>
      </c>
      <c r="I31" s="20">
        <v>8</v>
      </c>
      <c r="J31" s="15">
        <f>VLOOKUP(H31,'Fatores de Experiência'!$A$3:$B$14,2,FALSE)</f>
        <v>1</v>
      </c>
      <c r="K31" s="15">
        <f t="shared" si="7"/>
        <v>8</v>
      </c>
      <c r="L31" s="13" t="s">
        <v>70</v>
      </c>
      <c r="M31" s="13" t="s">
        <v>278</v>
      </c>
      <c r="N31" s="20">
        <v>16</v>
      </c>
      <c r="O31" s="15">
        <f>VLOOKUP(M31,'Fatores de Experiência'!$A$3:$B$14,2,FALSE)</f>
        <v>1</v>
      </c>
      <c r="P31" s="15">
        <f t="shared" si="8"/>
        <v>16</v>
      </c>
      <c r="Q31" s="13" t="s">
        <v>71</v>
      </c>
      <c r="R31" s="13" t="s">
        <v>278</v>
      </c>
      <c r="S31" s="20">
        <v>24</v>
      </c>
      <c r="T31" s="15">
        <f>VLOOKUP(R31,'Fatores de Experiência'!$A$3:$B$14,2,FALSE)</f>
        <v>1</v>
      </c>
      <c r="U31" s="15">
        <f t="shared" si="9"/>
        <v>24</v>
      </c>
      <c r="V31" s="13" t="s">
        <v>72</v>
      </c>
      <c r="W31" s="13" t="s">
        <v>278</v>
      </c>
      <c r="X31" s="20">
        <v>32</v>
      </c>
      <c r="Y31" s="15">
        <f>VLOOKUP(W31,'Fatores de Experiência'!$A$3:$B$14,2,FALSE)</f>
        <v>1</v>
      </c>
      <c r="Z31" s="15">
        <f t="shared" si="10"/>
        <v>32</v>
      </c>
      <c r="AA31" s="13" t="s">
        <v>73</v>
      </c>
      <c r="AB31" s="13" t="s">
        <v>278</v>
      </c>
      <c r="AC31" s="20">
        <v>40</v>
      </c>
      <c r="AD31" s="15">
        <f>VLOOKUP(AB31,'Fatores de Experiência'!$A$3:$B$14,2,FALSE)</f>
        <v>1</v>
      </c>
      <c r="AE31" s="15">
        <f t="shared" si="11"/>
        <v>40</v>
      </c>
      <c r="AF31" s="4">
        <v>10</v>
      </c>
      <c r="AG31" s="16">
        <f t="shared" si="0"/>
        <v>80</v>
      </c>
      <c r="AH31" s="17">
        <f>AG31*'Fatores de Experiência'!$A$25</f>
        <v>0</v>
      </c>
      <c r="AI31" s="4">
        <v>10</v>
      </c>
      <c r="AJ31" s="16">
        <f t="shared" si="1"/>
        <v>160</v>
      </c>
      <c r="AK31" s="17">
        <f>AJ31*'Fatores de Experiência'!$A$25</f>
        <v>0</v>
      </c>
      <c r="AL31" s="4">
        <v>10</v>
      </c>
      <c r="AM31" s="16">
        <f t="shared" si="2"/>
        <v>240</v>
      </c>
      <c r="AN31" s="17">
        <f>AM31*'Fatores de Experiência'!$A$25</f>
        <v>0</v>
      </c>
      <c r="AO31" s="4">
        <v>10</v>
      </c>
      <c r="AP31" s="16">
        <f t="shared" si="3"/>
        <v>320</v>
      </c>
      <c r="AQ31" s="17">
        <f>AP31*'Fatores de Experiência'!$A$25</f>
        <v>0</v>
      </c>
      <c r="AR31" s="4">
        <v>10</v>
      </c>
      <c r="AS31" s="16">
        <f t="shared" si="4"/>
        <v>400</v>
      </c>
      <c r="AT31" s="17">
        <f>AS31*'Fatores de Experiência'!$A$25</f>
        <v>0</v>
      </c>
      <c r="AU31" s="18">
        <f t="shared" si="5"/>
        <v>1200</v>
      </c>
      <c r="AV31" s="17">
        <f t="shared" si="6"/>
        <v>0</v>
      </c>
      <c r="AW31" s="4" t="s">
        <v>315</v>
      </c>
      <c r="AX31" s="30"/>
    </row>
    <row r="32" spans="1:50" ht="88.15" customHeight="1" x14ac:dyDescent="0.25">
      <c r="A32" s="12" t="s">
        <v>249</v>
      </c>
      <c r="B32" s="12" t="s">
        <v>1</v>
      </c>
      <c r="C32" s="20" t="s">
        <v>16</v>
      </c>
      <c r="D32" s="13" t="s">
        <v>399</v>
      </c>
      <c r="E32" s="19" t="s">
        <v>431</v>
      </c>
      <c r="F32" s="13" t="s">
        <v>454</v>
      </c>
      <c r="G32" s="13" t="s">
        <v>74</v>
      </c>
      <c r="H32" s="13" t="s">
        <v>278</v>
      </c>
      <c r="I32" s="20">
        <v>8</v>
      </c>
      <c r="J32" s="15">
        <f>VLOOKUP(H32,'Fatores de Experiência'!$A$3:$B$14,2,FALSE)</f>
        <v>1</v>
      </c>
      <c r="K32" s="15">
        <f t="shared" si="7"/>
        <v>8</v>
      </c>
      <c r="L32" s="13" t="s">
        <v>75</v>
      </c>
      <c r="M32" s="13" t="s">
        <v>278</v>
      </c>
      <c r="N32" s="20">
        <v>16</v>
      </c>
      <c r="O32" s="15">
        <f>VLOOKUP(M32,'Fatores de Experiência'!$A$3:$B$14,2,FALSE)</f>
        <v>1</v>
      </c>
      <c r="P32" s="15">
        <f t="shared" si="8"/>
        <v>16</v>
      </c>
      <c r="Q32" s="13" t="s">
        <v>76</v>
      </c>
      <c r="R32" s="13" t="s">
        <v>278</v>
      </c>
      <c r="S32" s="20">
        <v>24</v>
      </c>
      <c r="T32" s="15">
        <f>VLOOKUP(R32,'Fatores de Experiência'!$A$3:$B$14,2,FALSE)</f>
        <v>1</v>
      </c>
      <c r="U32" s="15">
        <f t="shared" si="9"/>
        <v>24</v>
      </c>
      <c r="V32" s="13" t="s">
        <v>77</v>
      </c>
      <c r="W32" s="13" t="s">
        <v>278</v>
      </c>
      <c r="X32" s="20">
        <v>32</v>
      </c>
      <c r="Y32" s="15">
        <f>VLOOKUP(W32,'Fatores de Experiência'!$A$3:$B$14,2,FALSE)</f>
        <v>1</v>
      </c>
      <c r="Z32" s="15">
        <f t="shared" si="10"/>
        <v>32</v>
      </c>
      <c r="AA32" s="13" t="s">
        <v>78</v>
      </c>
      <c r="AB32" s="13" t="s">
        <v>278</v>
      </c>
      <c r="AC32" s="20">
        <v>40</v>
      </c>
      <c r="AD32" s="15">
        <f>VLOOKUP(AB32,'Fatores de Experiência'!$A$3:$B$14,2,FALSE)</f>
        <v>1</v>
      </c>
      <c r="AE32" s="15">
        <f t="shared" si="11"/>
        <v>40</v>
      </c>
      <c r="AF32" s="4">
        <v>10</v>
      </c>
      <c r="AG32" s="16">
        <f t="shared" si="0"/>
        <v>80</v>
      </c>
      <c r="AH32" s="17">
        <f>AG32*'Fatores de Experiência'!$A$25</f>
        <v>0</v>
      </c>
      <c r="AI32" s="4">
        <v>10</v>
      </c>
      <c r="AJ32" s="16">
        <f t="shared" si="1"/>
        <v>160</v>
      </c>
      <c r="AK32" s="17">
        <f>AJ32*'Fatores de Experiência'!$A$25</f>
        <v>0</v>
      </c>
      <c r="AL32" s="4">
        <v>10</v>
      </c>
      <c r="AM32" s="16">
        <f t="shared" si="2"/>
        <v>240</v>
      </c>
      <c r="AN32" s="17">
        <f>AM32*'Fatores de Experiência'!$A$25</f>
        <v>0</v>
      </c>
      <c r="AO32" s="4">
        <v>10</v>
      </c>
      <c r="AP32" s="16">
        <f t="shared" si="3"/>
        <v>320</v>
      </c>
      <c r="AQ32" s="17">
        <f>AP32*'Fatores de Experiência'!$A$25</f>
        <v>0</v>
      </c>
      <c r="AR32" s="4">
        <v>10</v>
      </c>
      <c r="AS32" s="16">
        <f t="shared" si="4"/>
        <v>400</v>
      </c>
      <c r="AT32" s="17">
        <f>AS32*'Fatores de Experiência'!$A$25</f>
        <v>0</v>
      </c>
      <c r="AU32" s="18">
        <f t="shared" si="5"/>
        <v>1200</v>
      </c>
      <c r="AV32" s="17">
        <f t="shared" si="6"/>
        <v>0</v>
      </c>
      <c r="AW32" s="4" t="s">
        <v>315</v>
      </c>
      <c r="AX32" s="30"/>
    </row>
    <row r="33" spans="1:50" ht="94.9" customHeight="1" x14ac:dyDescent="0.25">
      <c r="A33" s="12" t="s">
        <v>249</v>
      </c>
      <c r="B33" s="12" t="s">
        <v>1</v>
      </c>
      <c r="C33" s="20" t="s">
        <v>17</v>
      </c>
      <c r="D33" s="13" t="s">
        <v>400</v>
      </c>
      <c r="E33" s="19" t="s">
        <v>432</v>
      </c>
      <c r="F33" s="13" t="s">
        <v>455</v>
      </c>
      <c r="G33" s="13" t="s">
        <v>79</v>
      </c>
      <c r="H33" s="13" t="s">
        <v>278</v>
      </c>
      <c r="I33" s="20">
        <v>8</v>
      </c>
      <c r="J33" s="15">
        <f>VLOOKUP(H33,'Fatores de Experiência'!$A$3:$B$14,2,FALSE)</f>
        <v>1</v>
      </c>
      <c r="K33" s="15">
        <f t="shared" si="7"/>
        <v>8</v>
      </c>
      <c r="L33" s="13" t="s">
        <v>80</v>
      </c>
      <c r="M33" s="13" t="s">
        <v>278</v>
      </c>
      <c r="N33" s="20">
        <v>16</v>
      </c>
      <c r="O33" s="15">
        <f>VLOOKUP(M33,'Fatores de Experiência'!$A$3:$B$14,2,FALSE)</f>
        <v>1</v>
      </c>
      <c r="P33" s="15">
        <f t="shared" si="8"/>
        <v>16</v>
      </c>
      <c r="Q33" s="13" t="s">
        <v>81</v>
      </c>
      <c r="R33" s="13" t="s">
        <v>278</v>
      </c>
      <c r="S33" s="20">
        <v>24</v>
      </c>
      <c r="T33" s="15">
        <f>VLOOKUP(R33,'Fatores de Experiência'!$A$3:$B$14,2,FALSE)</f>
        <v>1</v>
      </c>
      <c r="U33" s="15">
        <f t="shared" si="9"/>
        <v>24</v>
      </c>
      <c r="V33" s="13" t="s">
        <v>82</v>
      </c>
      <c r="W33" s="13" t="s">
        <v>278</v>
      </c>
      <c r="X33" s="20">
        <v>32</v>
      </c>
      <c r="Y33" s="15">
        <f>VLOOKUP(W33,'Fatores de Experiência'!$A$3:$B$14,2,FALSE)</f>
        <v>1</v>
      </c>
      <c r="Z33" s="15">
        <f t="shared" si="10"/>
        <v>32</v>
      </c>
      <c r="AA33" s="13" t="s">
        <v>83</v>
      </c>
      <c r="AB33" s="13" t="s">
        <v>278</v>
      </c>
      <c r="AC33" s="20">
        <v>40</v>
      </c>
      <c r="AD33" s="15">
        <f>VLOOKUP(AB33,'Fatores de Experiência'!$A$3:$B$14,2,FALSE)</f>
        <v>1</v>
      </c>
      <c r="AE33" s="15">
        <f t="shared" si="11"/>
        <v>40</v>
      </c>
      <c r="AF33" s="4">
        <v>10</v>
      </c>
      <c r="AG33" s="16">
        <f t="shared" si="0"/>
        <v>80</v>
      </c>
      <c r="AH33" s="17">
        <f>AG33*'Fatores de Experiência'!$A$25</f>
        <v>0</v>
      </c>
      <c r="AI33" s="4">
        <v>10</v>
      </c>
      <c r="AJ33" s="16">
        <f t="shared" si="1"/>
        <v>160</v>
      </c>
      <c r="AK33" s="17">
        <f>AJ33*'Fatores de Experiência'!$A$25</f>
        <v>0</v>
      </c>
      <c r="AL33" s="4">
        <v>10</v>
      </c>
      <c r="AM33" s="16">
        <f t="shared" si="2"/>
        <v>240</v>
      </c>
      <c r="AN33" s="17">
        <f>AM33*'Fatores de Experiência'!$A$25</f>
        <v>0</v>
      </c>
      <c r="AO33" s="4">
        <v>10</v>
      </c>
      <c r="AP33" s="16">
        <f t="shared" si="3"/>
        <v>320</v>
      </c>
      <c r="AQ33" s="17">
        <f>AP33*'Fatores de Experiência'!$A$25</f>
        <v>0</v>
      </c>
      <c r="AR33" s="4">
        <v>10</v>
      </c>
      <c r="AS33" s="16">
        <f t="shared" si="4"/>
        <v>400</v>
      </c>
      <c r="AT33" s="17">
        <f>AS33*'Fatores de Experiência'!$A$25</f>
        <v>0</v>
      </c>
      <c r="AU33" s="18">
        <f t="shared" si="5"/>
        <v>1200</v>
      </c>
      <c r="AV33" s="17">
        <f t="shared" si="6"/>
        <v>0</v>
      </c>
      <c r="AW33" s="4" t="s">
        <v>315</v>
      </c>
      <c r="AX33" s="30"/>
    </row>
    <row r="34" spans="1:50" ht="123.75" x14ac:dyDescent="0.25">
      <c r="A34" s="12" t="s">
        <v>249</v>
      </c>
      <c r="B34" s="12" t="s">
        <v>1</v>
      </c>
      <c r="C34" s="20" t="s">
        <v>18</v>
      </c>
      <c r="D34" s="13" t="s">
        <v>401</v>
      </c>
      <c r="E34" s="19" t="s">
        <v>432</v>
      </c>
      <c r="F34" s="13" t="s">
        <v>455</v>
      </c>
      <c r="G34" s="13" t="s">
        <v>84</v>
      </c>
      <c r="H34" s="13" t="s">
        <v>282</v>
      </c>
      <c r="I34" s="20">
        <v>8</v>
      </c>
      <c r="J34" s="15">
        <f>VLOOKUP(H34,'Fatores de Experiência'!$A$3:$B$14,2,FALSE)</f>
        <v>1</v>
      </c>
      <c r="K34" s="15">
        <f t="shared" si="7"/>
        <v>8</v>
      </c>
      <c r="L34" s="13" t="s">
        <v>85</v>
      </c>
      <c r="M34" s="13" t="s">
        <v>282</v>
      </c>
      <c r="N34" s="20">
        <v>16</v>
      </c>
      <c r="O34" s="15">
        <f>VLOOKUP(M34,'Fatores de Experiência'!$A$3:$B$14,2,FALSE)</f>
        <v>1</v>
      </c>
      <c r="P34" s="15">
        <f t="shared" si="8"/>
        <v>16</v>
      </c>
      <c r="Q34" s="13" t="s">
        <v>86</v>
      </c>
      <c r="R34" s="13" t="s">
        <v>282</v>
      </c>
      <c r="S34" s="20">
        <v>24</v>
      </c>
      <c r="T34" s="15">
        <f>VLOOKUP(R34,'Fatores de Experiência'!$A$3:$B$14,2,FALSE)</f>
        <v>1</v>
      </c>
      <c r="U34" s="15">
        <f t="shared" si="9"/>
        <v>24</v>
      </c>
      <c r="V34" s="13" t="s">
        <v>87</v>
      </c>
      <c r="W34" s="13" t="s">
        <v>282</v>
      </c>
      <c r="X34" s="20">
        <v>32</v>
      </c>
      <c r="Y34" s="15">
        <f>VLOOKUP(W34,'Fatores de Experiência'!$A$3:$B$14,2,FALSE)</f>
        <v>1</v>
      </c>
      <c r="Z34" s="15">
        <f t="shared" si="10"/>
        <v>32</v>
      </c>
      <c r="AA34" s="13" t="s">
        <v>88</v>
      </c>
      <c r="AB34" s="13" t="s">
        <v>282</v>
      </c>
      <c r="AC34" s="20">
        <v>40</v>
      </c>
      <c r="AD34" s="15">
        <f>VLOOKUP(AB34,'Fatores de Experiência'!$A$3:$B$14,2,FALSE)</f>
        <v>1</v>
      </c>
      <c r="AE34" s="15">
        <f t="shared" si="11"/>
        <v>40</v>
      </c>
      <c r="AF34" s="4">
        <v>10</v>
      </c>
      <c r="AG34" s="16">
        <f t="shared" si="0"/>
        <v>80</v>
      </c>
      <c r="AH34" s="17">
        <f>AG34*'Fatores de Experiência'!$A$25</f>
        <v>0</v>
      </c>
      <c r="AI34" s="4">
        <v>10</v>
      </c>
      <c r="AJ34" s="16">
        <f t="shared" si="1"/>
        <v>160</v>
      </c>
      <c r="AK34" s="17">
        <f>AJ34*'Fatores de Experiência'!$A$25</f>
        <v>0</v>
      </c>
      <c r="AL34" s="4">
        <v>10</v>
      </c>
      <c r="AM34" s="16">
        <f t="shared" si="2"/>
        <v>240</v>
      </c>
      <c r="AN34" s="17">
        <f>AM34*'Fatores de Experiência'!$A$25</f>
        <v>0</v>
      </c>
      <c r="AO34" s="4">
        <v>10</v>
      </c>
      <c r="AP34" s="16">
        <f t="shared" si="3"/>
        <v>320</v>
      </c>
      <c r="AQ34" s="17">
        <f>AP34*'Fatores de Experiência'!$A$25</f>
        <v>0</v>
      </c>
      <c r="AR34" s="4">
        <v>10</v>
      </c>
      <c r="AS34" s="16">
        <f t="shared" si="4"/>
        <v>400</v>
      </c>
      <c r="AT34" s="17">
        <f>AS34*'Fatores de Experiência'!$A$25</f>
        <v>0</v>
      </c>
      <c r="AU34" s="18">
        <f t="shared" si="5"/>
        <v>1200</v>
      </c>
      <c r="AV34" s="17">
        <f t="shared" si="6"/>
        <v>0</v>
      </c>
      <c r="AW34" s="4" t="s">
        <v>315</v>
      </c>
      <c r="AX34" s="30"/>
    </row>
    <row r="35" spans="1:50" ht="92.45" customHeight="1" x14ac:dyDescent="0.25">
      <c r="A35" s="12" t="s">
        <v>249</v>
      </c>
      <c r="B35" s="12" t="s">
        <v>1</v>
      </c>
      <c r="C35" s="20" t="s">
        <v>19</v>
      </c>
      <c r="D35" s="13" t="s">
        <v>89</v>
      </c>
      <c r="E35" s="19" t="s">
        <v>433</v>
      </c>
      <c r="F35" s="13" t="s">
        <v>456</v>
      </c>
      <c r="G35" s="13" t="s">
        <v>90</v>
      </c>
      <c r="H35" s="13" t="s">
        <v>282</v>
      </c>
      <c r="I35" s="20">
        <v>2</v>
      </c>
      <c r="J35" s="15">
        <f>VLOOKUP(H35,'Fatores de Experiência'!$A$3:$B$14,2,FALSE)</f>
        <v>1</v>
      </c>
      <c r="K35" s="15">
        <f t="shared" si="7"/>
        <v>2</v>
      </c>
      <c r="L35" s="13" t="s">
        <v>91</v>
      </c>
      <c r="M35" s="13" t="s">
        <v>282</v>
      </c>
      <c r="N35" s="20">
        <v>4</v>
      </c>
      <c r="O35" s="15">
        <f>VLOOKUP(M35,'Fatores de Experiência'!$A$3:$B$14,2,FALSE)</f>
        <v>1</v>
      </c>
      <c r="P35" s="15">
        <f t="shared" si="8"/>
        <v>4</v>
      </c>
      <c r="Q35" s="13" t="s">
        <v>92</v>
      </c>
      <c r="R35" s="13" t="s">
        <v>282</v>
      </c>
      <c r="S35" s="20">
        <v>6</v>
      </c>
      <c r="T35" s="15">
        <f>VLOOKUP(R35,'Fatores de Experiência'!$A$3:$B$14,2,FALSE)</f>
        <v>1</v>
      </c>
      <c r="U35" s="15">
        <f t="shared" si="9"/>
        <v>6</v>
      </c>
      <c r="V35" s="13" t="s">
        <v>93</v>
      </c>
      <c r="W35" s="13" t="s">
        <v>282</v>
      </c>
      <c r="X35" s="20">
        <v>8</v>
      </c>
      <c r="Y35" s="15">
        <f>VLOOKUP(W35,'Fatores de Experiência'!$A$3:$B$14,2,FALSE)</f>
        <v>1</v>
      </c>
      <c r="Z35" s="15">
        <f t="shared" si="10"/>
        <v>8</v>
      </c>
      <c r="AA35" s="13" t="s">
        <v>94</v>
      </c>
      <c r="AB35" s="13" t="s">
        <v>282</v>
      </c>
      <c r="AC35" s="20">
        <v>10</v>
      </c>
      <c r="AD35" s="15">
        <f>VLOOKUP(AB35,'Fatores de Experiência'!$A$3:$B$14,2,FALSE)</f>
        <v>1</v>
      </c>
      <c r="AE35" s="15">
        <f t="shared" si="11"/>
        <v>10</v>
      </c>
      <c r="AF35" s="4">
        <v>10</v>
      </c>
      <c r="AG35" s="16">
        <f t="shared" ref="AG35:AG52" si="12">AF35*IFERROR(K35,0)</f>
        <v>20</v>
      </c>
      <c r="AH35" s="17">
        <f>AG35*'Fatores de Experiência'!$A$25</f>
        <v>0</v>
      </c>
      <c r="AI35" s="4">
        <v>10</v>
      </c>
      <c r="AJ35" s="16">
        <f t="shared" ref="AJ35:AJ52" si="13">AI35*IFERROR(P35,0)</f>
        <v>40</v>
      </c>
      <c r="AK35" s="17">
        <f>AJ35*'Fatores de Experiência'!$A$25</f>
        <v>0</v>
      </c>
      <c r="AL35" s="4">
        <v>6</v>
      </c>
      <c r="AM35" s="16">
        <f t="shared" ref="AM35:AM52" si="14">AL35*IFERROR(U35,0)</f>
        <v>36</v>
      </c>
      <c r="AN35" s="17">
        <f>AM35*'Fatores de Experiência'!$A$25</f>
        <v>0</v>
      </c>
      <c r="AO35" s="4">
        <v>6</v>
      </c>
      <c r="AP35" s="16">
        <f t="shared" ref="AP35:AP52" si="15">AO35*IFERROR(Z35,0)</f>
        <v>48</v>
      </c>
      <c r="AQ35" s="17">
        <f>AP35*'Fatores de Experiência'!$A$25</f>
        <v>0</v>
      </c>
      <c r="AR35" s="4">
        <v>6</v>
      </c>
      <c r="AS35" s="16">
        <f t="shared" ref="AS35:AS52" si="16">AR35*IFERROR(AE35,0)</f>
        <v>60</v>
      </c>
      <c r="AT35" s="17">
        <f>AS35*'Fatores de Experiência'!$A$25</f>
        <v>0</v>
      </c>
      <c r="AU35" s="18">
        <f t="shared" ref="AU35:AU52" si="17">AG35+AJ35+AM35+AP35+AS35</f>
        <v>204</v>
      </c>
      <c r="AV35" s="17">
        <f t="shared" ref="AV35:AV52" si="18">AH35+AK35+AN35+AQ35+AT35</f>
        <v>0</v>
      </c>
      <c r="AW35" s="4" t="s">
        <v>315</v>
      </c>
      <c r="AX35" s="30"/>
    </row>
    <row r="36" spans="1:50" ht="85.15" customHeight="1" x14ac:dyDescent="0.25">
      <c r="A36" s="12" t="s">
        <v>249</v>
      </c>
      <c r="B36" s="12" t="s">
        <v>1</v>
      </c>
      <c r="C36" s="20" t="s">
        <v>20</v>
      </c>
      <c r="D36" s="13" t="s">
        <v>402</v>
      </c>
      <c r="E36" s="19" t="s">
        <v>434</v>
      </c>
      <c r="F36" s="13" t="s">
        <v>457</v>
      </c>
      <c r="G36" s="13" t="s">
        <v>95</v>
      </c>
      <c r="H36" s="13" t="s">
        <v>282</v>
      </c>
      <c r="I36" s="20">
        <v>8</v>
      </c>
      <c r="J36" s="15">
        <f>VLOOKUP(H36,'Fatores de Experiência'!$A$3:$B$14,2,FALSE)</f>
        <v>1</v>
      </c>
      <c r="K36" s="15">
        <f t="shared" si="7"/>
        <v>8</v>
      </c>
      <c r="L36" s="13" t="s">
        <v>96</v>
      </c>
      <c r="M36" s="13" t="s">
        <v>282</v>
      </c>
      <c r="N36" s="20">
        <v>16</v>
      </c>
      <c r="O36" s="15">
        <f>VLOOKUP(M36,'Fatores de Experiência'!$A$3:$B$14,2,FALSE)</f>
        <v>1</v>
      </c>
      <c r="P36" s="15">
        <f t="shared" si="8"/>
        <v>16</v>
      </c>
      <c r="Q36" s="13" t="s">
        <v>97</v>
      </c>
      <c r="R36" s="13" t="s">
        <v>282</v>
      </c>
      <c r="S36" s="20">
        <v>24</v>
      </c>
      <c r="T36" s="15">
        <f>VLOOKUP(R36,'Fatores de Experiência'!$A$3:$B$14,2,FALSE)</f>
        <v>1</v>
      </c>
      <c r="U36" s="15">
        <f t="shared" si="9"/>
        <v>24</v>
      </c>
      <c r="V36" s="13" t="s">
        <v>98</v>
      </c>
      <c r="W36" s="13" t="s">
        <v>282</v>
      </c>
      <c r="X36" s="20">
        <v>32</v>
      </c>
      <c r="Y36" s="15">
        <f>VLOOKUP(W36,'Fatores de Experiência'!$A$3:$B$14,2,FALSE)</f>
        <v>1</v>
      </c>
      <c r="Z36" s="15">
        <f t="shared" si="10"/>
        <v>32</v>
      </c>
      <c r="AA36" s="13" t="s">
        <v>99</v>
      </c>
      <c r="AB36" s="13" t="s">
        <v>282</v>
      </c>
      <c r="AC36" s="20">
        <v>40</v>
      </c>
      <c r="AD36" s="15">
        <f>VLOOKUP(AB36,'Fatores de Experiência'!$A$3:$B$14,2,FALSE)</f>
        <v>1</v>
      </c>
      <c r="AE36" s="15">
        <f t="shared" si="11"/>
        <v>40</v>
      </c>
      <c r="AF36" s="4">
        <v>10</v>
      </c>
      <c r="AG36" s="16">
        <f t="shared" si="12"/>
        <v>80</v>
      </c>
      <c r="AH36" s="17">
        <f>AG36*'Fatores de Experiência'!$A$25</f>
        <v>0</v>
      </c>
      <c r="AI36" s="4">
        <v>10</v>
      </c>
      <c r="AJ36" s="16">
        <f t="shared" si="13"/>
        <v>160</v>
      </c>
      <c r="AK36" s="17">
        <f>AJ36*'Fatores de Experiência'!$A$25</f>
        <v>0</v>
      </c>
      <c r="AL36" s="4">
        <v>10</v>
      </c>
      <c r="AM36" s="16">
        <f t="shared" si="14"/>
        <v>240</v>
      </c>
      <c r="AN36" s="17">
        <f>AM36*'Fatores de Experiência'!$A$25</f>
        <v>0</v>
      </c>
      <c r="AO36" s="4">
        <v>10</v>
      </c>
      <c r="AP36" s="16">
        <f t="shared" si="15"/>
        <v>320</v>
      </c>
      <c r="AQ36" s="17">
        <f>AP36*'Fatores de Experiência'!$A$25</f>
        <v>0</v>
      </c>
      <c r="AR36" s="4">
        <v>10</v>
      </c>
      <c r="AS36" s="16">
        <f t="shared" si="16"/>
        <v>400</v>
      </c>
      <c r="AT36" s="17">
        <f>AS36*'Fatores de Experiência'!$A$25</f>
        <v>0</v>
      </c>
      <c r="AU36" s="18">
        <f t="shared" si="17"/>
        <v>1200</v>
      </c>
      <c r="AV36" s="17">
        <f t="shared" si="18"/>
        <v>0</v>
      </c>
      <c r="AW36" s="4" t="s">
        <v>315</v>
      </c>
      <c r="AX36" s="30"/>
    </row>
    <row r="37" spans="1:50" ht="89.45" customHeight="1" x14ac:dyDescent="0.25">
      <c r="A37" s="12" t="s">
        <v>249</v>
      </c>
      <c r="B37" s="12" t="s">
        <v>1</v>
      </c>
      <c r="C37" s="20" t="s">
        <v>21</v>
      </c>
      <c r="D37" s="13" t="s">
        <v>403</v>
      </c>
      <c r="E37" s="19" t="s">
        <v>435</v>
      </c>
      <c r="F37" s="13" t="s">
        <v>458</v>
      </c>
      <c r="G37" s="13" t="s">
        <v>100</v>
      </c>
      <c r="H37" s="13" t="s">
        <v>282</v>
      </c>
      <c r="I37" s="20">
        <v>8</v>
      </c>
      <c r="J37" s="15">
        <f>VLOOKUP(H37,'Fatores de Experiência'!$A$3:$B$14,2,FALSE)</f>
        <v>1</v>
      </c>
      <c r="K37" s="15">
        <f t="shared" si="7"/>
        <v>8</v>
      </c>
      <c r="L37" s="13" t="s">
        <v>101</v>
      </c>
      <c r="M37" s="13" t="s">
        <v>282</v>
      </c>
      <c r="N37" s="20">
        <v>16</v>
      </c>
      <c r="O37" s="15">
        <f>VLOOKUP(M37,'Fatores de Experiência'!$A$3:$B$14,2,FALSE)</f>
        <v>1</v>
      </c>
      <c r="P37" s="15">
        <f t="shared" si="8"/>
        <v>16</v>
      </c>
      <c r="Q37" s="13" t="s">
        <v>102</v>
      </c>
      <c r="R37" s="13" t="s">
        <v>282</v>
      </c>
      <c r="S37" s="20">
        <v>24</v>
      </c>
      <c r="T37" s="15">
        <f>VLOOKUP(R37,'Fatores de Experiência'!$A$3:$B$14,2,FALSE)</f>
        <v>1</v>
      </c>
      <c r="U37" s="15">
        <f t="shared" si="9"/>
        <v>24</v>
      </c>
      <c r="V37" s="13" t="s">
        <v>103</v>
      </c>
      <c r="W37" s="13" t="s">
        <v>282</v>
      </c>
      <c r="X37" s="20">
        <v>32</v>
      </c>
      <c r="Y37" s="15">
        <f>VLOOKUP(W37,'Fatores de Experiência'!$A$3:$B$14,2,FALSE)</f>
        <v>1</v>
      </c>
      <c r="Z37" s="15">
        <f t="shared" si="10"/>
        <v>32</v>
      </c>
      <c r="AA37" s="13" t="s">
        <v>104</v>
      </c>
      <c r="AB37" s="13" t="s">
        <v>282</v>
      </c>
      <c r="AC37" s="20">
        <v>40</v>
      </c>
      <c r="AD37" s="15">
        <f>VLOOKUP(AB37,'Fatores de Experiência'!$A$3:$B$14,2,FALSE)</f>
        <v>1</v>
      </c>
      <c r="AE37" s="15">
        <f t="shared" si="11"/>
        <v>40</v>
      </c>
      <c r="AF37" s="4">
        <v>20</v>
      </c>
      <c r="AG37" s="16">
        <f t="shared" si="12"/>
        <v>160</v>
      </c>
      <c r="AH37" s="17">
        <f>AG37*'Fatores de Experiência'!$A$25</f>
        <v>0</v>
      </c>
      <c r="AI37" s="4">
        <v>20</v>
      </c>
      <c r="AJ37" s="16">
        <f t="shared" si="13"/>
        <v>320</v>
      </c>
      <c r="AK37" s="17">
        <f>AJ37*'Fatores de Experiência'!$A$25</f>
        <v>0</v>
      </c>
      <c r="AL37" s="4">
        <v>20</v>
      </c>
      <c r="AM37" s="16">
        <f t="shared" si="14"/>
        <v>480</v>
      </c>
      <c r="AN37" s="17">
        <f>AM37*'Fatores de Experiência'!$A$25</f>
        <v>0</v>
      </c>
      <c r="AO37" s="4">
        <v>20</v>
      </c>
      <c r="AP37" s="16">
        <f t="shared" si="15"/>
        <v>640</v>
      </c>
      <c r="AQ37" s="17">
        <f>AP37*'Fatores de Experiência'!$A$25</f>
        <v>0</v>
      </c>
      <c r="AR37" s="4">
        <v>20</v>
      </c>
      <c r="AS37" s="16">
        <f t="shared" si="16"/>
        <v>800</v>
      </c>
      <c r="AT37" s="17">
        <f>AS37*'Fatores de Experiência'!$A$25</f>
        <v>0</v>
      </c>
      <c r="AU37" s="18">
        <f t="shared" si="17"/>
        <v>2400</v>
      </c>
      <c r="AV37" s="17">
        <f t="shared" si="18"/>
        <v>0</v>
      </c>
      <c r="AW37" s="4" t="s">
        <v>315</v>
      </c>
      <c r="AX37" s="30"/>
    </row>
    <row r="38" spans="1:50" ht="90.6" customHeight="1" x14ac:dyDescent="0.25">
      <c r="A38" s="12" t="s">
        <v>250</v>
      </c>
      <c r="B38" s="12" t="s">
        <v>210</v>
      </c>
      <c r="C38" s="20" t="s">
        <v>120</v>
      </c>
      <c r="D38" s="20" t="s">
        <v>404</v>
      </c>
      <c r="E38" s="19" t="s">
        <v>436</v>
      </c>
      <c r="F38" s="13" t="s">
        <v>459</v>
      </c>
      <c r="G38" s="20" t="s">
        <v>177</v>
      </c>
      <c r="H38" s="13" t="s">
        <v>282</v>
      </c>
      <c r="I38" s="14">
        <v>1</v>
      </c>
      <c r="J38" s="15">
        <f>VLOOKUP(H38,'Fatores de Experiência'!$A$3:$B$14,2,FALSE)</f>
        <v>1</v>
      </c>
      <c r="K38" s="15">
        <f t="shared" si="7"/>
        <v>1</v>
      </c>
      <c r="L38" s="20" t="s">
        <v>178</v>
      </c>
      <c r="M38" s="13" t="s">
        <v>282</v>
      </c>
      <c r="N38" s="14">
        <v>2</v>
      </c>
      <c r="O38" s="15">
        <f>VLOOKUP(M38,'Fatores de Experiência'!$A$3:$B$14,2,FALSE)</f>
        <v>1</v>
      </c>
      <c r="P38" s="15">
        <f t="shared" si="8"/>
        <v>2</v>
      </c>
      <c r="Q38" s="20" t="s">
        <v>121</v>
      </c>
      <c r="R38" s="13" t="s">
        <v>282</v>
      </c>
      <c r="S38" s="14">
        <v>3</v>
      </c>
      <c r="T38" s="15">
        <f>VLOOKUP(R38,'Fatores de Experiência'!$A$3:$B$14,2,FALSE)</f>
        <v>1</v>
      </c>
      <c r="U38" s="15">
        <f t="shared" si="9"/>
        <v>3</v>
      </c>
      <c r="V38" s="20" t="s">
        <v>122</v>
      </c>
      <c r="W38" s="13" t="s">
        <v>282</v>
      </c>
      <c r="X38" s="14">
        <v>5</v>
      </c>
      <c r="Y38" s="15">
        <f>VLOOKUP(W38,'Fatores de Experiência'!$A$3:$B$14,2,FALSE)</f>
        <v>1</v>
      </c>
      <c r="Z38" s="15">
        <f t="shared" si="10"/>
        <v>5</v>
      </c>
      <c r="AA38" s="16" t="s">
        <v>30</v>
      </c>
      <c r="AB38" s="21" t="s">
        <v>354</v>
      </c>
      <c r="AC38" s="15">
        <v>0</v>
      </c>
      <c r="AD38" s="15">
        <f>VLOOKUP(AB38,'Fatores de Experiência'!$A$3:$B$14,2,FALSE)</f>
        <v>1</v>
      </c>
      <c r="AE38" s="15">
        <f t="shared" si="11"/>
        <v>0</v>
      </c>
      <c r="AF38" s="4">
        <v>4</v>
      </c>
      <c r="AG38" s="16">
        <f t="shared" si="12"/>
        <v>4</v>
      </c>
      <c r="AH38" s="17">
        <f>AG38*'Fatores de Experiência'!$A$25</f>
        <v>0</v>
      </c>
      <c r="AI38" s="4">
        <v>4</v>
      </c>
      <c r="AJ38" s="16">
        <f t="shared" si="13"/>
        <v>8</v>
      </c>
      <c r="AK38" s="17">
        <f>AJ38*'Fatores de Experiência'!$A$25</f>
        <v>0</v>
      </c>
      <c r="AL38" s="4">
        <v>4</v>
      </c>
      <c r="AM38" s="16">
        <f t="shared" si="14"/>
        <v>12</v>
      </c>
      <c r="AN38" s="17">
        <f>AM38*'Fatores de Experiência'!$A$25</f>
        <v>0</v>
      </c>
      <c r="AO38" s="4">
        <v>4</v>
      </c>
      <c r="AP38" s="16">
        <f t="shared" si="15"/>
        <v>20</v>
      </c>
      <c r="AQ38" s="17">
        <f>AP38*'Fatores de Experiência'!$A$25</f>
        <v>0</v>
      </c>
      <c r="AR38" s="16">
        <v>0</v>
      </c>
      <c r="AS38" s="16">
        <f t="shared" si="16"/>
        <v>0</v>
      </c>
      <c r="AT38" s="17">
        <f>AS38*'Fatores de Experiência'!$A$25</f>
        <v>0</v>
      </c>
      <c r="AU38" s="18">
        <f t="shared" si="17"/>
        <v>44</v>
      </c>
      <c r="AV38" s="17">
        <f t="shared" si="18"/>
        <v>0</v>
      </c>
      <c r="AW38" s="4" t="s">
        <v>315</v>
      </c>
      <c r="AX38" s="30"/>
    </row>
    <row r="39" spans="1:50" ht="87.6" customHeight="1" x14ac:dyDescent="0.25">
      <c r="A39" s="12" t="s">
        <v>250</v>
      </c>
      <c r="B39" s="12" t="s">
        <v>210</v>
      </c>
      <c r="C39" s="20" t="s">
        <v>123</v>
      </c>
      <c r="D39" s="20" t="s">
        <v>405</v>
      </c>
      <c r="E39" s="19" t="s">
        <v>436</v>
      </c>
      <c r="F39" s="13" t="s">
        <v>459</v>
      </c>
      <c r="G39" s="20" t="s">
        <v>179</v>
      </c>
      <c r="H39" s="13" t="s">
        <v>282</v>
      </c>
      <c r="I39" s="14">
        <v>1</v>
      </c>
      <c r="J39" s="15">
        <f>VLOOKUP(H39,'Fatores de Experiência'!$A$3:$B$14,2,FALSE)</f>
        <v>1</v>
      </c>
      <c r="K39" s="15">
        <f t="shared" si="7"/>
        <v>1</v>
      </c>
      <c r="L39" s="20" t="s">
        <v>124</v>
      </c>
      <c r="M39" s="13" t="s">
        <v>282</v>
      </c>
      <c r="N39" s="14">
        <v>2</v>
      </c>
      <c r="O39" s="15">
        <f>VLOOKUP(M39,'Fatores de Experiência'!$A$3:$B$14,2,FALSE)</f>
        <v>1</v>
      </c>
      <c r="P39" s="15">
        <f t="shared" si="8"/>
        <v>2</v>
      </c>
      <c r="Q39" s="20" t="s">
        <v>125</v>
      </c>
      <c r="R39" s="13" t="s">
        <v>282</v>
      </c>
      <c r="S39" s="14">
        <v>4</v>
      </c>
      <c r="T39" s="15">
        <f>VLOOKUP(R39,'Fatores de Experiência'!$A$3:$B$14,2,FALSE)</f>
        <v>1</v>
      </c>
      <c r="U39" s="15">
        <f t="shared" si="9"/>
        <v>4</v>
      </c>
      <c r="V39" s="20" t="s">
        <v>126</v>
      </c>
      <c r="W39" s="13" t="s">
        <v>282</v>
      </c>
      <c r="X39" s="14">
        <v>6</v>
      </c>
      <c r="Y39" s="15">
        <f>VLOOKUP(W39,'Fatores de Experiência'!$A$3:$B$14,2,FALSE)</f>
        <v>1</v>
      </c>
      <c r="Z39" s="15">
        <f t="shared" si="10"/>
        <v>6</v>
      </c>
      <c r="AA39" s="16" t="s">
        <v>30</v>
      </c>
      <c r="AB39" s="21" t="s">
        <v>354</v>
      </c>
      <c r="AC39" s="15">
        <v>0</v>
      </c>
      <c r="AD39" s="15">
        <f>VLOOKUP(AB39,'Fatores de Experiência'!$A$3:$B$14,2,FALSE)</f>
        <v>1</v>
      </c>
      <c r="AE39" s="15">
        <f t="shared" si="11"/>
        <v>0</v>
      </c>
      <c r="AF39" s="4">
        <v>4</v>
      </c>
      <c r="AG39" s="16">
        <f t="shared" si="12"/>
        <v>4</v>
      </c>
      <c r="AH39" s="17">
        <f>AG39*'Fatores de Experiência'!$A$25</f>
        <v>0</v>
      </c>
      <c r="AI39" s="4">
        <v>4</v>
      </c>
      <c r="AJ39" s="16">
        <f t="shared" si="13"/>
        <v>8</v>
      </c>
      <c r="AK39" s="17">
        <f>AJ39*'Fatores de Experiência'!$A$25</f>
        <v>0</v>
      </c>
      <c r="AL39" s="4">
        <v>4</v>
      </c>
      <c r="AM39" s="16">
        <f t="shared" si="14"/>
        <v>16</v>
      </c>
      <c r="AN39" s="17">
        <f>AM39*'Fatores de Experiência'!$A$25</f>
        <v>0</v>
      </c>
      <c r="AO39" s="4">
        <v>4</v>
      </c>
      <c r="AP39" s="16">
        <f t="shared" si="15"/>
        <v>24</v>
      </c>
      <c r="AQ39" s="17">
        <f>AP39*'Fatores de Experiência'!$A$25</f>
        <v>0</v>
      </c>
      <c r="AR39" s="16">
        <v>0</v>
      </c>
      <c r="AS39" s="16">
        <f t="shared" si="16"/>
        <v>0</v>
      </c>
      <c r="AT39" s="17">
        <f>AS39*'Fatores de Experiência'!$A$25</f>
        <v>0</v>
      </c>
      <c r="AU39" s="18">
        <f t="shared" si="17"/>
        <v>52</v>
      </c>
      <c r="AV39" s="17">
        <f t="shared" si="18"/>
        <v>0</v>
      </c>
      <c r="AW39" s="4" t="s">
        <v>315</v>
      </c>
      <c r="AX39" s="30"/>
    </row>
    <row r="40" spans="1:50" ht="91.9" customHeight="1" x14ac:dyDescent="0.25">
      <c r="A40" s="12" t="s">
        <v>250</v>
      </c>
      <c r="B40" s="12" t="s">
        <v>210</v>
      </c>
      <c r="C40" s="20" t="s">
        <v>127</v>
      </c>
      <c r="D40" s="20" t="s">
        <v>406</v>
      </c>
      <c r="E40" s="19" t="s">
        <v>437</v>
      </c>
      <c r="F40" s="13" t="s">
        <v>460</v>
      </c>
      <c r="G40" s="20" t="s">
        <v>180</v>
      </c>
      <c r="H40" s="13" t="s">
        <v>282</v>
      </c>
      <c r="I40" s="14">
        <v>0.5</v>
      </c>
      <c r="J40" s="15">
        <f>VLOOKUP(H40,'Fatores de Experiência'!$A$3:$B$14,2,FALSE)</f>
        <v>1</v>
      </c>
      <c r="K40" s="15">
        <f t="shared" si="7"/>
        <v>0.5</v>
      </c>
      <c r="L40" s="20" t="s">
        <v>128</v>
      </c>
      <c r="M40" s="13" t="s">
        <v>282</v>
      </c>
      <c r="N40" s="14">
        <v>1</v>
      </c>
      <c r="O40" s="15">
        <f>VLOOKUP(M40,'Fatores de Experiência'!$A$3:$B$14,2,FALSE)</f>
        <v>1</v>
      </c>
      <c r="P40" s="15">
        <f t="shared" si="8"/>
        <v>1</v>
      </c>
      <c r="Q40" s="20" t="s">
        <v>129</v>
      </c>
      <c r="R40" s="13" t="s">
        <v>282</v>
      </c>
      <c r="S40" s="14">
        <v>2</v>
      </c>
      <c r="T40" s="15">
        <f>VLOOKUP(R40,'Fatores de Experiência'!$A$3:$B$14,2,FALSE)</f>
        <v>1</v>
      </c>
      <c r="U40" s="15">
        <f t="shared" si="9"/>
        <v>2</v>
      </c>
      <c r="V40" s="20" t="s">
        <v>130</v>
      </c>
      <c r="W40" s="13" t="s">
        <v>282</v>
      </c>
      <c r="X40" s="14">
        <v>3</v>
      </c>
      <c r="Y40" s="15">
        <f>VLOOKUP(W40,'Fatores de Experiência'!$A$3:$B$14,2,FALSE)</f>
        <v>1</v>
      </c>
      <c r="Z40" s="15">
        <f t="shared" si="10"/>
        <v>3</v>
      </c>
      <c r="AA40" s="20" t="s">
        <v>131</v>
      </c>
      <c r="AB40" s="13" t="s">
        <v>282</v>
      </c>
      <c r="AC40" s="14">
        <v>4</v>
      </c>
      <c r="AD40" s="15">
        <f>VLOOKUP(AB40,'Fatores de Experiência'!$A$3:$B$14,2,FALSE)</f>
        <v>1</v>
      </c>
      <c r="AE40" s="15">
        <f t="shared" si="11"/>
        <v>4</v>
      </c>
      <c r="AF40" s="4">
        <v>4</v>
      </c>
      <c r="AG40" s="16">
        <f t="shared" si="12"/>
        <v>2</v>
      </c>
      <c r="AH40" s="17">
        <f>AG40*'Fatores de Experiência'!$A$25</f>
        <v>0</v>
      </c>
      <c r="AI40" s="4">
        <v>4</v>
      </c>
      <c r="AJ40" s="16">
        <f t="shared" si="13"/>
        <v>4</v>
      </c>
      <c r="AK40" s="17">
        <f>AJ40*'Fatores de Experiência'!$A$25</f>
        <v>0</v>
      </c>
      <c r="AL40" s="4">
        <v>4</v>
      </c>
      <c r="AM40" s="16">
        <f t="shared" si="14"/>
        <v>8</v>
      </c>
      <c r="AN40" s="17">
        <f>AM40*'Fatores de Experiência'!$A$25</f>
        <v>0</v>
      </c>
      <c r="AO40" s="4">
        <v>4</v>
      </c>
      <c r="AP40" s="16">
        <f t="shared" si="15"/>
        <v>12</v>
      </c>
      <c r="AQ40" s="17">
        <f>AP40*'Fatores de Experiência'!$A$25</f>
        <v>0</v>
      </c>
      <c r="AR40" s="4">
        <v>4</v>
      </c>
      <c r="AS40" s="16">
        <f t="shared" si="16"/>
        <v>16</v>
      </c>
      <c r="AT40" s="17">
        <f>AS40*'Fatores de Experiência'!$A$25</f>
        <v>0</v>
      </c>
      <c r="AU40" s="18">
        <f t="shared" si="17"/>
        <v>42</v>
      </c>
      <c r="AV40" s="17">
        <f t="shared" si="18"/>
        <v>0</v>
      </c>
      <c r="AW40" s="4" t="s">
        <v>315</v>
      </c>
      <c r="AX40" s="30"/>
    </row>
    <row r="41" spans="1:50" ht="89.45" customHeight="1" x14ac:dyDescent="0.25">
      <c r="A41" s="12" t="s">
        <v>250</v>
      </c>
      <c r="B41" s="12" t="s">
        <v>210</v>
      </c>
      <c r="C41" s="20" t="s">
        <v>132</v>
      </c>
      <c r="D41" s="20" t="s">
        <v>407</v>
      </c>
      <c r="E41" s="19" t="s">
        <v>438</v>
      </c>
      <c r="F41" s="13" t="s">
        <v>461</v>
      </c>
      <c r="G41" s="20" t="s">
        <v>181</v>
      </c>
      <c r="H41" s="13" t="s">
        <v>282</v>
      </c>
      <c r="I41" s="14">
        <v>0.5</v>
      </c>
      <c r="J41" s="15">
        <f>VLOOKUP(H41,'Fatores de Experiência'!$A$3:$B$14,2,FALSE)</f>
        <v>1</v>
      </c>
      <c r="K41" s="15">
        <f t="shared" si="7"/>
        <v>0.5</v>
      </c>
      <c r="L41" s="20" t="s">
        <v>133</v>
      </c>
      <c r="M41" s="13" t="s">
        <v>282</v>
      </c>
      <c r="N41" s="14">
        <v>1</v>
      </c>
      <c r="O41" s="15">
        <f>VLOOKUP(M41,'Fatores de Experiência'!$A$3:$B$14,2,FALSE)</f>
        <v>1</v>
      </c>
      <c r="P41" s="15">
        <f t="shared" si="8"/>
        <v>1</v>
      </c>
      <c r="Q41" s="20" t="s">
        <v>134</v>
      </c>
      <c r="R41" s="13" t="s">
        <v>282</v>
      </c>
      <c r="S41" s="14">
        <v>2</v>
      </c>
      <c r="T41" s="15">
        <f>VLOOKUP(R41,'Fatores de Experiência'!$A$3:$B$14,2,FALSE)</f>
        <v>1</v>
      </c>
      <c r="U41" s="15">
        <f t="shared" si="9"/>
        <v>2</v>
      </c>
      <c r="V41" s="20" t="s">
        <v>135</v>
      </c>
      <c r="W41" s="13" t="s">
        <v>282</v>
      </c>
      <c r="X41" s="14">
        <v>3</v>
      </c>
      <c r="Y41" s="15">
        <f>VLOOKUP(W41,'Fatores de Experiência'!$A$3:$B$14,2,FALSE)</f>
        <v>1</v>
      </c>
      <c r="Z41" s="15">
        <f t="shared" si="10"/>
        <v>3</v>
      </c>
      <c r="AA41" s="20" t="s">
        <v>136</v>
      </c>
      <c r="AB41" s="13" t="s">
        <v>282</v>
      </c>
      <c r="AC41" s="14">
        <v>4</v>
      </c>
      <c r="AD41" s="15">
        <f>VLOOKUP(AB41,'Fatores de Experiência'!$A$3:$B$14,2,FALSE)</f>
        <v>1</v>
      </c>
      <c r="AE41" s="15">
        <f t="shared" si="11"/>
        <v>4</v>
      </c>
      <c r="AF41" s="4">
        <v>4</v>
      </c>
      <c r="AG41" s="16">
        <f t="shared" si="12"/>
        <v>2</v>
      </c>
      <c r="AH41" s="17">
        <f>AG41*'Fatores de Experiência'!$A$25</f>
        <v>0</v>
      </c>
      <c r="AI41" s="4">
        <v>4</v>
      </c>
      <c r="AJ41" s="16">
        <f t="shared" si="13"/>
        <v>4</v>
      </c>
      <c r="AK41" s="17">
        <f>AJ41*'Fatores de Experiência'!$A$25</f>
        <v>0</v>
      </c>
      <c r="AL41" s="4">
        <v>4</v>
      </c>
      <c r="AM41" s="16">
        <f t="shared" si="14"/>
        <v>8</v>
      </c>
      <c r="AN41" s="17">
        <f>AM41*'Fatores de Experiência'!$A$25</f>
        <v>0</v>
      </c>
      <c r="AO41" s="4">
        <v>4</v>
      </c>
      <c r="AP41" s="16">
        <f t="shared" si="15"/>
        <v>12</v>
      </c>
      <c r="AQ41" s="17">
        <f>AP41*'Fatores de Experiência'!$A$25</f>
        <v>0</v>
      </c>
      <c r="AR41" s="4">
        <v>4</v>
      </c>
      <c r="AS41" s="16">
        <f t="shared" si="16"/>
        <v>16</v>
      </c>
      <c r="AT41" s="17">
        <f>AS41*'Fatores de Experiência'!$A$25</f>
        <v>0</v>
      </c>
      <c r="AU41" s="18">
        <f t="shared" si="17"/>
        <v>42</v>
      </c>
      <c r="AV41" s="17">
        <f t="shared" si="18"/>
        <v>0</v>
      </c>
      <c r="AW41" s="4" t="s">
        <v>315</v>
      </c>
      <c r="AX41" s="30"/>
    </row>
    <row r="42" spans="1:50" ht="91.9" customHeight="1" x14ac:dyDescent="0.25">
      <c r="A42" s="12" t="s">
        <v>250</v>
      </c>
      <c r="B42" s="12" t="s">
        <v>210</v>
      </c>
      <c r="C42" s="20" t="s">
        <v>137</v>
      </c>
      <c r="D42" s="20" t="s">
        <v>408</v>
      </c>
      <c r="E42" s="19" t="s">
        <v>439</v>
      </c>
      <c r="F42" s="13" t="s">
        <v>462</v>
      </c>
      <c r="G42" s="20" t="s">
        <v>182</v>
      </c>
      <c r="H42" s="13" t="s">
        <v>282</v>
      </c>
      <c r="I42" s="14">
        <v>0.5</v>
      </c>
      <c r="J42" s="15">
        <f>VLOOKUP(H42,'Fatores de Experiência'!$A$3:$B$14,2,FALSE)</f>
        <v>1</v>
      </c>
      <c r="K42" s="15">
        <f t="shared" si="7"/>
        <v>0.5</v>
      </c>
      <c r="L42" s="20" t="s">
        <v>138</v>
      </c>
      <c r="M42" s="13" t="s">
        <v>282</v>
      </c>
      <c r="N42" s="14">
        <v>1</v>
      </c>
      <c r="O42" s="15">
        <f>VLOOKUP(M42,'Fatores de Experiência'!$A$3:$B$14,2,FALSE)</f>
        <v>1</v>
      </c>
      <c r="P42" s="15">
        <f t="shared" si="8"/>
        <v>1</v>
      </c>
      <c r="Q42" s="20" t="s">
        <v>139</v>
      </c>
      <c r="R42" s="13" t="s">
        <v>282</v>
      </c>
      <c r="S42" s="14">
        <v>2</v>
      </c>
      <c r="T42" s="15">
        <f>VLOOKUP(R42,'Fatores de Experiência'!$A$3:$B$14,2,FALSE)</f>
        <v>1</v>
      </c>
      <c r="U42" s="15">
        <f t="shared" si="9"/>
        <v>2</v>
      </c>
      <c r="V42" s="20" t="s">
        <v>140</v>
      </c>
      <c r="W42" s="13" t="s">
        <v>282</v>
      </c>
      <c r="X42" s="14">
        <v>3</v>
      </c>
      <c r="Y42" s="15">
        <f>VLOOKUP(W42,'Fatores de Experiência'!$A$3:$B$14,2,FALSE)</f>
        <v>1</v>
      </c>
      <c r="Z42" s="15">
        <f t="shared" si="10"/>
        <v>3</v>
      </c>
      <c r="AA42" s="20" t="s">
        <v>141</v>
      </c>
      <c r="AB42" s="13" t="s">
        <v>282</v>
      </c>
      <c r="AC42" s="14">
        <v>4</v>
      </c>
      <c r="AD42" s="15">
        <f>VLOOKUP(AB42,'Fatores de Experiência'!$A$3:$B$14,2,FALSE)</f>
        <v>1</v>
      </c>
      <c r="AE42" s="15">
        <f t="shared" si="11"/>
        <v>4</v>
      </c>
      <c r="AF42" s="4">
        <v>4</v>
      </c>
      <c r="AG42" s="16">
        <f t="shared" si="12"/>
        <v>2</v>
      </c>
      <c r="AH42" s="17">
        <f>AG42*'Fatores de Experiência'!$A$25</f>
        <v>0</v>
      </c>
      <c r="AI42" s="4">
        <v>4</v>
      </c>
      <c r="AJ42" s="16">
        <f t="shared" si="13"/>
        <v>4</v>
      </c>
      <c r="AK42" s="17">
        <f>AJ42*'Fatores de Experiência'!$A$25</f>
        <v>0</v>
      </c>
      <c r="AL42" s="4">
        <v>4</v>
      </c>
      <c r="AM42" s="16">
        <f t="shared" si="14"/>
        <v>8</v>
      </c>
      <c r="AN42" s="17">
        <f>AM42*'Fatores de Experiência'!$A$25</f>
        <v>0</v>
      </c>
      <c r="AO42" s="4">
        <v>4</v>
      </c>
      <c r="AP42" s="16">
        <f t="shared" si="15"/>
        <v>12</v>
      </c>
      <c r="AQ42" s="17">
        <f>AP42*'Fatores de Experiência'!$A$25</f>
        <v>0</v>
      </c>
      <c r="AR42" s="4">
        <v>4</v>
      </c>
      <c r="AS42" s="16">
        <f t="shared" si="16"/>
        <v>16</v>
      </c>
      <c r="AT42" s="17">
        <f>AS42*'Fatores de Experiência'!$A$25</f>
        <v>0</v>
      </c>
      <c r="AU42" s="18">
        <f t="shared" si="17"/>
        <v>42</v>
      </c>
      <c r="AV42" s="17">
        <f t="shared" si="18"/>
        <v>0</v>
      </c>
      <c r="AW42" s="4" t="s">
        <v>315</v>
      </c>
      <c r="AX42" s="30"/>
    </row>
    <row r="43" spans="1:50" ht="88.15" customHeight="1" x14ac:dyDescent="0.25">
      <c r="A43" s="12" t="s">
        <v>250</v>
      </c>
      <c r="B43" s="12" t="s">
        <v>210</v>
      </c>
      <c r="C43" s="20" t="s">
        <v>142</v>
      </c>
      <c r="D43" s="20" t="s">
        <v>409</v>
      </c>
      <c r="E43" s="19" t="s">
        <v>440</v>
      </c>
      <c r="F43" s="13" t="s">
        <v>463</v>
      </c>
      <c r="G43" s="20" t="s">
        <v>143</v>
      </c>
      <c r="H43" s="13" t="s">
        <v>282</v>
      </c>
      <c r="I43" s="14">
        <v>0.5</v>
      </c>
      <c r="J43" s="15">
        <f>VLOOKUP(H43,'Fatores de Experiência'!$A$3:$B$14,2,FALSE)</f>
        <v>1</v>
      </c>
      <c r="K43" s="15">
        <f t="shared" si="7"/>
        <v>0.5</v>
      </c>
      <c r="L43" s="16" t="s">
        <v>30</v>
      </c>
      <c r="M43" s="21" t="s">
        <v>354</v>
      </c>
      <c r="N43" s="15">
        <v>0</v>
      </c>
      <c r="O43" s="15">
        <f>VLOOKUP(M43,'Fatores de Experiência'!$A$3:$B$14,2,FALSE)</f>
        <v>1</v>
      </c>
      <c r="P43" s="15">
        <f t="shared" si="8"/>
        <v>0</v>
      </c>
      <c r="Q43" s="16" t="s">
        <v>30</v>
      </c>
      <c r="R43" s="21" t="s">
        <v>354</v>
      </c>
      <c r="S43" s="15">
        <v>0</v>
      </c>
      <c r="T43" s="15">
        <f>VLOOKUP(R43,'Fatores de Experiência'!$A$3:$B$14,2,FALSE)</f>
        <v>1</v>
      </c>
      <c r="U43" s="15">
        <f t="shared" si="9"/>
        <v>0</v>
      </c>
      <c r="V43" s="16" t="s">
        <v>30</v>
      </c>
      <c r="W43" s="21" t="s">
        <v>354</v>
      </c>
      <c r="X43" s="15">
        <v>0</v>
      </c>
      <c r="Y43" s="15">
        <f>VLOOKUP(W43,'Fatores de Experiência'!$A$3:$B$14,2,FALSE)</f>
        <v>1</v>
      </c>
      <c r="Z43" s="15">
        <f t="shared" si="10"/>
        <v>0</v>
      </c>
      <c r="AA43" s="16" t="s">
        <v>30</v>
      </c>
      <c r="AB43" s="21" t="s">
        <v>354</v>
      </c>
      <c r="AC43" s="15">
        <v>0</v>
      </c>
      <c r="AD43" s="15">
        <f>VLOOKUP(AB43,'Fatores de Experiência'!$A$3:$B$14,2,FALSE)</f>
        <v>1</v>
      </c>
      <c r="AE43" s="15">
        <f t="shared" si="11"/>
        <v>0</v>
      </c>
      <c r="AF43" s="4">
        <v>4</v>
      </c>
      <c r="AG43" s="16">
        <f t="shared" si="12"/>
        <v>2</v>
      </c>
      <c r="AH43" s="17">
        <f>AG43*'Fatores de Experiência'!$A$25</f>
        <v>0</v>
      </c>
      <c r="AI43" s="4">
        <v>4</v>
      </c>
      <c r="AJ43" s="16">
        <f t="shared" si="13"/>
        <v>0</v>
      </c>
      <c r="AK43" s="17">
        <f>AJ43*'Fatores de Experiência'!$A$25</f>
        <v>0</v>
      </c>
      <c r="AL43" s="16">
        <v>0</v>
      </c>
      <c r="AM43" s="16">
        <f t="shared" si="14"/>
        <v>0</v>
      </c>
      <c r="AN43" s="17">
        <f>AM43*'Fatores de Experiência'!$A$25</f>
        <v>0</v>
      </c>
      <c r="AO43" s="16">
        <v>0</v>
      </c>
      <c r="AP43" s="16">
        <f t="shared" si="15"/>
        <v>0</v>
      </c>
      <c r="AQ43" s="17">
        <f>AP43*'Fatores de Experiência'!$A$25</f>
        <v>0</v>
      </c>
      <c r="AR43" s="16">
        <v>0</v>
      </c>
      <c r="AS43" s="16">
        <f t="shared" si="16"/>
        <v>0</v>
      </c>
      <c r="AT43" s="17">
        <f>AS43*'Fatores de Experiência'!$A$25</f>
        <v>0</v>
      </c>
      <c r="AU43" s="18">
        <f t="shared" si="17"/>
        <v>2</v>
      </c>
      <c r="AV43" s="17">
        <f t="shared" si="18"/>
        <v>0</v>
      </c>
      <c r="AW43" s="4" t="s">
        <v>315</v>
      </c>
      <c r="AX43" s="30"/>
    </row>
    <row r="44" spans="1:50" ht="89.45" customHeight="1" x14ac:dyDescent="0.25">
      <c r="A44" s="12" t="s">
        <v>250</v>
      </c>
      <c r="B44" s="12" t="s">
        <v>210</v>
      </c>
      <c r="C44" s="20" t="s">
        <v>144</v>
      </c>
      <c r="D44" s="13" t="s">
        <v>145</v>
      </c>
      <c r="E44" s="19" t="s">
        <v>441</v>
      </c>
      <c r="F44" s="13" t="s">
        <v>464</v>
      </c>
      <c r="G44" s="20" t="s">
        <v>251</v>
      </c>
      <c r="H44" s="13" t="s">
        <v>282</v>
      </c>
      <c r="I44" s="14">
        <v>2</v>
      </c>
      <c r="J44" s="15">
        <f>VLOOKUP(H44,'Fatores de Experiência'!$A$3:$B$14,2,FALSE)</f>
        <v>1</v>
      </c>
      <c r="K44" s="15">
        <f t="shared" si="7"/>
        <v>2</v>
      </c>
      <c r="L44" s="20" t="s">
        <v>174</v>
      </c>
      <c r="M44" s="13" t="s">
        <v>282</v>
      </c>
      <c r="N44" s="14">
        <v>4</v>
      </c>
      <c r="O44" s="15">
        <f>VLOOKUP(M44,'Fatores de Experiência'!$A$3:$B$14,2,FALSE)</f>
        <v>1</v>
      </c>
      <c r="P44" s="15">
        <f t="shared" si="8"/>
        <v>4</v>
      </c>
      <c r="Q44" s="20" t="s">
        <v>175</v>
      </c>
      <c r="R44" s="13" t="s">
        <v>282</v>
      </c>
      <c r="S44" s="14">
        <v>6</v>
      </c>
      <c r="T44" s="15">
        <f>VLOOKUP(R44,'Fatores de Experiência'!$A$3:$B$14,2,FALSE)</f>
        <v>1</v>
      </c>
      <c r="U44" s="15">
        <f t="shared" si="9"/>
        <v>6</v>
      </c>
      <c r="V44" s="20" t="s">
        <v>176</v>
      </c>
      <c r="W44" s="13" t="s">
        <v>282</v>
      </c>
      <c r="X44" s="14">
        <v>8</v>
      </c>
      <c r="Y44" s="15">
        <f>VLOOKUP(W44,'Fatores de Experiência'!$A$3:$B$14,2,FALSE)</f>
        <v>1</v>
      </c>
      <c r="Z44" s="15">
        <f t="shared" si="10"/>
        <v>8</v>
      </c>
      <c r="AA44" s="16" t="s">
        <v>30</v>
      </c>
      <c r="AB44" s="21" t="s">
        <v>354</v>
      </c>
      <c r="AC44" s="15">
        <v>0</v>
      </c>
      <c r="AD44" s="15">
        <f>VLOOKUP(AB44,'Fatores de Experiência'!$A$3:$B$14,2,FALSE)</f>
        <v>1</v>
      </c>
      <c r="AE44" s="15">
        <f t="shared" si="11"/>
        <v>0</v>
      </c>
      <c r="AF44" s="4">
        <v>4</v>
      </c>
      <c r="AG44" s="16">
        <f t="shared" si="12"/>
        <v>8</v>
      </c>
      <c r="AH44" s="17">
        <f>AG44*'Fatores de Experiência'!$A$25</f>
        <v>0</v>
      </c>
      <c r="AI44" s="4">
        <v>4</v>
      </c>
      <c r="AJ44" s="16">
        <f t="shared" si="13"/>
        <v>16</v>
      </c>
      <c r="AK44" s="17">
        <f>AJ44*'Fatores de Experiência'!$A$25</f>
        <v>0</v>
      </c>
      <c r="AL44" s="4">
        <v>4</v>
      </c>
      <c r="AM44" s="16">
        <f t="shared" si="14"/>
        <v>24</v>
      </c>
      <c r="AN44" s="17">
        <f>AM44*'Fatores de Experiência'!$A$25</f>
        <v>0</v>
      </c>
      <c r="AO44" s="4">
        <v>4</v>
      </c>
      <c r="AP44" s="16">
        <f t="shared" si="15"/>
        <v>32</v>
      </c>
      <c r="AQ44" s="17">
        <f>AP44*'Fatores de Experiência'!$A$25</f>
        <v>0</v>
      </c>
      <c r="AR44" s="16">
        <v>0</v>
      </c>
      <c r="AS44" s="16">
        <f t="shared" si="16"/>
        <v>0</v>
      </c>
      <c r="AT44" s="17">
        <f>AS44*'Fatores de Experiência'!$A$25</f>
        <v>0</v>
      </c>
      <c r="AU44" s="18">
        <f t="shared" si="17"/>
        <v>80</v>
      </c>
      <c r="AV44" s="17">
        <f t="shared" si="18"/>
        <v>0</v>
      </c>
      <c r="AW44" s="4" t="s">
        <v>315</v>
      </c>
      <c r="AX44" s="30"/>
    </row>
    <row r="45" spans="1:50" ht="94.15" customHeight="1" x14ac:dyDescent="0.25">
      <c r="A45" s="12" t="s">
        <v>250</v>
      </c>
      <c r="B45" s="12" t="s">
        <v>210</v>
      </c>
      <c r="C45" s="20" t="s">
        <v>146</v>
      </c>
      <c r="D45" s="13" t="s">
        <v>410</v>
      </c>
      <c r="E45" s="19" t="s">
        <v>442</v>
      </c>
      <c r="F45" s="13" t="s">
        <v>465</v>
      </c>
      <c r="G45" s="20" t="s">
        <v>184</v>
      </c>
      <c r="H45" s="13" t="s">
        <v>282</v>
      </c>
      <c r="I45" s="14">
        <v>2</v>
      </c>
      <c r="J45" s="15">
        <f>VLOOKUP(H45,'Fatores de Experiência'!$A$3:$B$14,2,FALSE)</f>
        <v>1</v>
      </c>
      <c r="K45" s="15">
        <f t="shared" si="7"/>
        <v>2</v>
      </c>
      <c r="L45" s="20" t="s">
        <v>183</v>
      </c>
      <c r="M45" s="13" t="s">
        <v>282</v>
      </c>
      <c r="N45" s="14">
        <v>4</v>
      </c>
      <c r="O45" s="15">
        <f>VLOOKUP(M45,'Fatores de Experiência'!$A$3:$B$14,2,FALSE)</f>
        <v>1</v>
      </c>
      <c r="P45" s="15">
        <f t="shared" si="8"/>
        <v>4</v>
      </c>
      <c r="Q45" s="20" t="s">
        <v>185</v>
      </c>
      <c r="R45" s="13" t="s">
        <v>282</v>
      </c>
      <c r="S45" s="14">
        <v>6</v>
      </c>
      <c r="T45" s="15">
        <f>VLOOKUP(R45,'Fatores de Experiência'!$A$3:$B$14,2,FALSE)</f>
        <v>1</v>
      </c>
      <c r="U45" s="15">
        <f t="shared" si="9"/>
        <v>6</v>
      </c>
      <c r="V45" s="20" t="s">
        <v>186</v>
      </c>
      <c r="W45" s="13" t="s">
        <v>282</v>
      </c>
      <c r="X45" s="14">
        <v>8</v>
      </c>
      <c r="Y45" s="15">
        <f>VLOOKUP(W45,'Fatores de Experiência'!$A$3:$B$14,2,FALSE)</f>
        <v>1</v>
      </c>
      <c r="Z45" s="15">
        <f t="shared" si="10"/>
        <v>8</v>
      </c>
      <c r="AA45" s="16" t="s">
        <v>30</v>
      </c>
      <c r="AB45" s="21" t="s">
        <v>354</v>
      </c>
      <c r="AC45" s="15">
        <v>0</v>
      </c>
      <c r="AD45" s="15">
        <f>VLOOKUP(AB45,'Fatores de Experiência'!$A$3:$B$14,2,FALSE)</f>
        <v>1</v>
      </c>
      <c r="AE45" s="15">
        <f t="shared" si="11"/>
        <v>0</v>
      </c>
      <c r="AF45" s="4">
        <v>4</v>
      </c>
      <c r="AG45" s="16">
        <f t="shared" si="12"/>
        <v>8</v>
      </c>
      <c r="AH45" s="17">
        <f>AG45*'Fatores de Experiência'!$A$25</f>
        <v>0</v>
      </c>
      <c r="AI45" s="4">
        <v>4</v>
      </c>
      <c r="AJ45" s="16">
        <f t="shared" si="13"/>
        <v>16</v>
      </c>
      <c r="AK45" s="17">
        <f>AJ45*'Fatores de Experiência'!$A$25</f>
        <v>0</v>
      </c>
      <c r="AL45" s="4">
        <v>4</v>
      </c>
      <c r="AM45" s="16">
        <f t="shared" si="14"/>
        <v>24</v>
      </c>
      <c r="AN45" s="17">
        <f>AM45*'Fatores de Experiência'!$A$25</f>
        <v>0</v>
      </c>
      <c r="AO45" s="4">
        <v>4</v>
      </c>
      <c r="AP45" s="16">
        <f t="shared" si="15"/>
        <v>32</v>
      </c>
      <c r="AQ45" s="17">
        <f>AP45*'Fatores de Experiência'!$A$25</f>
        <v>0</v>
      </c>
      <c r="AR45" s="16">
        <v>0</v>
      </c>
      <c r="AS45" s="16">
        <f t="shared" si="16"/>
        <v>0</v>
      </c>
      <c r="AT45" s="17">
        <f>AS45*'Fatores de Experiência'!$A$25</f>
        <v>0</v>
      </c>
      <c r="AU45" s="18">
        <f t="shared" si="17"/>
        <v>80</v>
      </c>
      <c r="AV45" s="17">
        <f t="shared" si="18"/>
        <v>0</v>
      </c>
      <c r="AW45" s="4" t="s">
        <v>315</v>
      </c>
      <c r="AX45" s="30"/>
    </row>
    <row r="46" spans="1:50" ht="92.45" customHeight="1" x14ac:dyDescent="0.25">
      <c r="A46" s="12" t="s">
        <v>250</v>
      </c>
      <c r="B46" s="12" t="s">
        <v>210</v>
      </c>
      <c r="C46" s="20" t="s">
        <v>147</v>
      </c>
      <c r="D46" s="13" t="s">
        <v>148</v>
      </c>
      <c r="E46" s="19" t="s">
        <v>443</v>
      </c>
      <c r="F46" s="13" t="s">
        <v>466</v>
      </c>
      <c r="G46" s="20" t="s">
        <v>149</v>
      </c>
      <c r="H46" s="13" t="s">
        <v>282</v>
      </c>
      <c r="I46" s="14">
        <v>0.5</v>
      </c>
      <c r="J46" s="15">
        <f>VLOOKUP(H46,'Fatores de Experiência'!$A$3:$B$14,2,FALSE)</f>
        <v>1</v>
      </c>
      <c r="K46" s="15">
        <f t="shared" si="7"/>
        <v>0.5</v>
      </c>
      <c r="L46" s="20" t="s">
        <v>187</v>
      </c>
      <c r="M46" s="13" t="s">
        <v>282</v>
      </c>
      <c r="N46" s="14">
        <v>1</v>
      </c>
      <c r="O46" s="15">
        <f>VLOOKUP(M46,'Fatores de Experiência'!$A$3:$B$14,2,FALSE)</f>
        <v>1</v>
      </c>
      <c r="P46" s="15">
        <f t="shared" si="8"/>
        <v>1</v>
      </c>
      <c r="Q46" s="16" t="s">
        <v>30</v>
      </c>
      <c r="R46" s="21" t="s">
        <v>354</v>
      </c>
      <c r="S46" s="15">
        <v>0</v>
      </c>
      <c r="T46" s="15">
        <f>VLOOKUP(R46,'Fatores de Experiência'!$A$3:$B$14,2,FALSE)</f>
        <v>1</v>
      </c>
      <c r="U46" s="15">
        <f t="shared" si="9"/>
        <v>0</v>
      </c>
      <c r="V46" s="16" t="s">
        <v>30</v>
      </c>
      <c r="W46" s="21" t="s">
        <v>354</v>
      </c>
      <c r="X46" s="15">
        <v>0</v>
      </c>
      <c r="Y46" s="15">
        <f>VLOOKUP(W46,'Fatores de Experiência'!$A$3:$B$14,2,FALSE)</f>
        <v>1</v>
      </c>
      <c r="Z46" s="15">
        <f t="shared" si="10"/>
        <v>0</v>
      </c>
      <c r="AA46" s="16" t="s">
        <v>30</v>
      </c>
      <c r="AB46" s="21" t="s">
        <v>354</v>
      </c>
      <c r="AC46" s="15">
        <v>0</v>
      </c>
      <c r="AD46" s="15">
        <f>VLOOKUP(AB46,'Fatores de Experiência'!$A$3:$B$14,2,FALSE)</f>
        <v>1</v>
      </c>
      <c r="AE46" s="15">
        <f t="shared" si="11"/>
        <v>0</v>
      </c>
      <c r="AF46" s="4">
        <v>4</v>
      </c>
      <c r="AG46" s="16">
        <f t="shared" si="12"/>
        <v>2</v>
      </c>
      <c r="AH46" s="17">
        <f>AG46*'Fatores de Experiência'!$A$25</f>
        <v>0</v>
      </c>
      <c r="AI46" s="4">
        <v>4</v>
      </c>
      <c r="AJ46" s="16">
        <f t="shared" si="13"/>
        <v>4</v>
      </c>
      <c r="AK46" s="17">
        <f>AJ46*'Fatores de Experiência'!$A$25</f>
        <v>0</v>
      </c>
      <c r="AL46" s="16">
        <v>0</v>
      </c>
      <c r="AM46" s="16">
        <f t="shared" si="14"/>
        <v>0</v>
      </c>
      <c r="AN46" s="17">
        <f>AM46*'Fatores de Experiência'!$A$25</f>
        <v>0</v>
      </c>
      <c r="AO46" s="16">
        <v>0</v>
      </c>
      <c r="AP46" s="16">
        <f t="shared" si="15"/>
        <v>0</v>
      </c>
      <c r="AQ46" s="17">
        <f>AP46*'Fatores de Experiência'!$A$25</f>
        <v>0</v>
      </c>
      <c r="AR46" s="16">
        <v>0</v>
      </c>
      <c r="AS46" s="16">
        <f t="shared" si="16"/>
        <v>0</v>
      </c>
      <c r="AT46" s="17">
        <f>AS46*'Fatores de Experiência'!$A$25</f>
        <v>0</v>
      </c>
      <c r="AU46" s="18">
        <f t="shared" si="17"/>
        <v>6</v>
      </c>
      <c r="AV46" s="17">
        <f t="shared" si="18"/>
        <v>0</v>
      </c>
      <c r="AW46" s="4" t="s">
        <v>315</v>
      </c>
      <c r="AX46" s="30"/>
    </row>
    <row r="47" spans="1:50" ht="87.6" customHeight="1" x14ac:dyDescent="0.25">
      <c r="A47" s="12" t="s">
        <v>250</v>
      </c>
      <c r="B47" s="12" t="s">
        <v>210</v>
      </c>
      <c r="C47" s="20" t="s">
        <v>150</v>
      </c>
      <c r="D47" s="13" t="s">
        <v>411</v>
      </c>
      <c r="E47" s="19" t="s">
        <v>444</v>
      </c>
      <c r="F47" s="13" t="s">
        <v>467</v>
      </c>
      <c r="G47" s="20" t="s">
        <v>151</v>
      </c>
      <c r="H47" s="13" t="s">
        <v>282</v>
      </c>
      <c r="I47" s="14">
        <v>4</v>
      </c>
      <c r="J47" s="15">
        <f>VLOOKUP(H47,'Fatores de Experiência'!$A$3:$B$14,2,FALSE)</f>
        <v>1</v>
      </c>
      <c r="K47" s="15">
        <f t="shared" si="7"/>
        <v>4</v>
      </c>
      <c r="L47" s="20" t="s">
        <v>152</v>
      </c>
      <c r="M47" s="13" t="s">
        <v>282</v>
      </c>
      <c r="N47" s="14">
        <v>8</v>
      </c>
      <c r="O47" s="15">
        <f>VLOOKUP(M47,'Fatores de Experiência'!$A$3:$B$14,2,FALSE)</f>
        <v>1</v>
      </c>
      <c r="P47" s="15">
        <f t="shared" si="8"/>
        <v>8</v>
      </c>
      <c r="Q47" s="20" t="s">
        <v>153</v>
      </c>
      <c r="R47" s="13" t="s">
        <v>282</v>
      </c>
      <c r="S47" s="14">
        <v>12</v>
      </c>
      <c r="T47" s="15">
        <f>VLOOKUP(R47,'Fatores de Experiência'!$A$3:$B$14,2,FALSE)</f>
        <v>1</v>
      </c>
      <c r="U47" s="15">
        <f t="shared" si="9"/>
        <v>12</v>
      </c>
      <c r="V47" s="20" t="s">
        <v>152</v>
      </c>
      <c r="W47" s="13" t="s">
        <v>282</v>
      </c>
      <c r="X47" s="14">
        <v>16</v>
      </c>
      <c r="Y47" s="15">
        <f>VLOOKUP(W47,'Fatores de Experiência'!$A$3:$B$14,2,FALSE)</f>
        <v>1</v>
      </c>
      <c r="Z47" s="15">
        <f t="shared" si="10"/>
        <v>16</v>
      </c>
      <c r="AA47" s="20" t="s">
        <v>154</v>
      </c>
      <c r="AB47" s="13" t="s">
        <v>282</v>
      </c>
      <c r="AC47" s="14">
        <v>24</v>
      </c>
      <c r="AD47" s="15">
        <f>VLOOKUP(AB47,'Fatores de Experiência'!$A$3:$B$14,2,FALSE)</f>
        <v>1</v>
      </c>
      <c r="AE47" s="15">
        <f t="shared" si="11"/>
        <v>24</v>
      </c>
      <c r="AF47" s="4">
        <v>4</v>
      </c>
      <c r="AG47" s="16">
        <f t="shared" si="12"/>
        <v>16</v>
      </c>
      <c r="AH47" s="17">
        <f>AG47*'Fatores de Experiência'!$A$25</f>
        <v>0</v>
      </c>
      <c r="AI47" s="4">
        <v>4</v>
      </c>
      <c r="AJ47" s="16">
        <f t="shared" si="13"/>
        <v>32</v>
      </c>
      <c r="AK47" s="17">
        <f>AJ47*'Fatores de Experiência'!$A$25</f>
        <v>0</v>
      </c>
      <c r="AL47" s="4">
        <v>4</v>
      </c>
      <c r="AM47" s="16">
        <f t="shared" si="14"/>
        <v>48</v>
      </c>
      <c r="AN47" s="17">
        <f>AM47*'Fatores de Experiência'!$A$25</f>
        <v>0</v>
      </c>
      <c r="AO47" s="4">
        <v>4</v>
      </c>
      <c r="AP47" s="16">
        <f t="shared" si="15"/>
        <v>64</v>
      </c>
      <c r="AQ47" s="17">
        <f>AP47*'Fatores de Experiência'!$A$25</f>
        <v>0</v>
      </c>
      <c r="AR47" s="4">
        <v>4</v>
      </c>
      <c r="AS47" s="16">
        <f t="shared" si="16"/>
        <v>96</v>
      </c>
      <c r="AT47" s="17">
        <f>AS47*'Fatores de Experiência'!$A$25</f>
        <v>0</v>
      </c>
      <c r="AU47" s="18">
        <f t="shared" si="17"/>
        <v>256</v>
      </c>
      <c r="AV47" s="17">
        <f t="shared" si="18"/>
        <v>0</v>
      </c>
      <c r="AW47" s="4" t="s">
        <v>315</v>
      </c>
      <c r="AX47" s="30"/>
    </row>
    <row r="48" spans="1:50" ht="94.9" customHeight="1" x14ac:dyDescent="0.25">
      <c r="A48" s="12" t="s">
        <v>250</v>
      </c>
      <c r="B48" s="12" t="s">
        <v>211</v>
      </c>
      <c r="C48" s="20" t="s">
        <v>446</v>
      </c>
      <c r="D48" s="13" t="s">
        <v>412</v>
      </c>
      <c r="E48" s="19" t="s">
        <v>445</v>
      </c>
      <c r="F48" s="13" t="s">
        <v>468</v>
      </c>
      <c r="G48" s="20" t="s">
        <v>155</v>
      </c>
      <c r="H48" s="13" t="s">
        <v>282</v>
      </c>
      <c r="I48" s="14">
        <v>4</v>
      </c>
      <c r="J48" s="15">
        <f>VLOOKUP(H48,'Fatores de Experiência'!$A$3:$B$14,2,FALSE)</f>
        <v>1</v>
      </c>
      <c r="K48" s="15">
        <f t="shared" si="7"/>
        <v>4</v>
      </c>
      <c r="L48" s="20" t="s">
        <v>156</v>
      </c>
      <c r="M48" s="13" t="s">
        <v>282</v>
      </c>
      <c r="N48" s="14">
        <v>8</v>
      </c>
      <c r="O48" s="15">
        <f>VLOOKUP(M48,'Fatores de Experiência'!$A$3:$B$14,2,FALSE)</f>
        <v>1</v>
      </c>
      <c r="P48" s="15">
        <f t="shared" si="8"/>
        <v>8</v>
      </c>
      <c r="Q48" s="20" t="s">
        <v>157</v>
      </c>
      <c r="R48" s="13" t="s">
        <v>282</v>
      </c>
      <c r="S48" s="14">
        <v>12</v>
      </c>
      <c r="T48" s="15">
        <f>VLOOKUP(R48,'Fatores de Experiência'!$A$3:$B$14,2,FALSE)</f>
        <v>1</v>
      </c>
      <c r="U48" s="15">
        <f t="shared" si="9"/>
        <v>12</v>
      </c>
      <c r="V48" s="20" t="s">
        <v>158</v>
      </c>
      <c r="W48" s="13" t="s">
        <v>282</v>
      </c>
      <c r="X48" s="14">
        <v>16</v>
      </c>
      <c r="Y48" s="15">
        <f>VLOOKUP(W48,'Fatores de Experiência'!$A$3:$B$14,2,FALSE)</f>
        <v>1</v>
      </c>
      <c r="Z48" s="15">
        <f t="shared" si="10"/>
        <v>16</v>
      </c>
      <c r="AA48" s="20" t="s">
        <v>159</v>
      </c>
      <c r="AB48" s="13" t="s">
        <v>282</v>
      </c>
      <c r="AC48" s="14">
        <v>24</v>
      </c>
      <c r="AD48" s="15">
        <f>VLOOKUP(AB48,'Fatores de Experiência'!$A$3:$B$14,2,FALSE)</f>
        <v>1</v>
      </c>
      <c r="AE48" s="15">
        <f t="shared" si="11"/>
        <v>24</v>
      </c>
      <c r="AF48" s="4">
        <v>4</v>
      </c>
      <c r="AG48" s="16">
        <f t="shared" si="12"/>
        <v>16</v>
      </c>
      <c r="AH48" s="17">
        <f>AG48*'Fatores de Experiência'!$A$25</f>
        <v>0</v>
      </c>
      <c r="AI48" s="4">
        <v>4</v>
      </c>
      <c r="AJ48" s="16">
        <f t="shared" si="13"/>
        <v>32</v>
      </c>
      <c r="AK48" s="17">
        <f>AJ48*'Fatores de Experiência'!$A$25</f>
        <v>0</v>
      </c>
      <c r="AL48" s="4">
        <v>4</v>
      </c>
      <c r="AM48" s="16">
        <f t="shared" si="14"/>
        <v>48</v>
      </c>
      <c r="AN48" s="17">
        <f>AM48*'Fatores de Experiência'!$A$25</f>
        <v>0</v>
      </c>
      <c r="AO48" s="4">
        <v>4</v>
      </c>
      <c r="AP48" s="16">
        <f t="shared" si="15"/>
        <v>64</v>
      </c>
      <c r="AQ48" s="17">
        <f>AP48*'Fatores de Experiência'!$A$25</f>
        <v>0</v>
      </c>
      <c r="AR48" s="4">
        <v>4</v>
      </c>
      <c r="AS48" s="16">
        <f t="shared" si="16"/>
        <v>96</v>
      </c>
      <c r="AT48" s="17">
        <f>AS48*'Fatores de Experiência'!$A$25</f>
        <v>0</v>
      </c>
      <c r="AU48" s="18">
        <f t="shared" si="17"/>
        <v>256</v>
      </c>
      <c r="AV48" s="17">
        <f t="shared" si="18"/>
        <v>0</v>
      </c>
      <c r="AW48" s="4" t="s">
        <v>315</v>
      </c>
      <c r="AX48" s="30"/>
    </row>
    <row r="49" spans="1:50" ht="94.9" customHeight="1" x14ac:dyDescent="0.25">
      <c r="A49" s="12" t="s">
        <v>250</v>
      </c>
      <c r="B49" s="12" t="s">
        <v>211</v>
      </c>
      <c r="C49" s="20" t="s">
        <v>160</v>
      </c>
      <c r="D49" s="13" t="s">
        <v>413</v>
      </c>
      <c r="E49" s="19" t="s">
        <v>447</v>
      </c>
      <c r="F49" s="13" t="s">
        <v>469</v>
      </c>
      <c r="G49" s="20" t="s">
        <v>161</v>
      </c>
      <c r="H49" s="13" t="s">
        <v>282</v>
      </c>
      <c r="I49" s="14">
        <v>2</v>
      </c>
      <c r="J49" s="15">
        <f>VLOOKUP(H49,'Fatores de Experiência'!$A$3:$B$14,2,FALSE)</f>
        <v>1</v>
      </c>
      <c r="K49" s="15">
        <f t="shared" si="7"/>
        <v>2</v>
      </c>
      <c r="L49" s="20" t="s">
        <v>162</v>
      </c>
      <c r="M49" s="13" t="s">
        <v>282</v>
      </c>
      <c r="N49" s="14">
        <v>4</v>
      </c>
      <c r="O49" s="15">
        <f>VLOOKUP(M49,'Fatores de Experiência'!$A$3:$B$14,2,FALSE)</f>
        <v>1</v>
      </c>
      <c r="P49" s="15">
        <f t="shared" si="8"/>
        <v>4</v>
      </c>
      <c r="Q49" s="20" t="s">
        <v>163</v>
      </c>
      <c r="R49" s="13" t="s">
        <v>282</v>
      </c>
      <c r="S49" s="14">
        <v>6</v>
      </c>
      <c r="T49" s="15">
        <f>VLOOKUP(R49,'Fatores de Experiência'!$A$3:$B$14,2,FALSE)</f>
        <v>1</v>
      </c>
      <c r="U49" s="15">
        <f t="shared" si="9"/>
        <v>6</v>
      </c>
      <c r="V49" s="16" t="s">
        <v>30</v>
      </c>
      <c r="W49" s="21" t="s">
        <v>354</v>
      </c>
      <c r="X49" s="15">
        <v>0</v>
      </c>
      <c r="Y49" s="15">
        <f>VLOOKUP(W49,'Fatores de Experiência'!$A$3:$B$14,2,FALSE)</f>
        <v>1</v>
      </c>
      <c r="Z49" s="15">
        <f t="shared" si="10"/>
        <v>0</v>
      </c>
      <c r="AA49" s="16" t="s">
        <v>30</v>
      </c>
      <c r="AB49" s="21" t="s">
        <v>354</v>
      </c>
      <c r="AC49" s="15">
        <v>0</v>
      </c>
      <c r="AD49" s="15">
        <f>VLOOKUP(AB49,'Fatores de Experiência'!$A$3:$B$14,2,FALSE)</f>
        <v>1</v>
      </c>
      <c r="AE49" s="15">
        <f t="shared" si="11"/>
        <v>0</v>
      </c>
      <c r="AF49" s="4">
        <v>4</v>
      </c>
      <c r="AG49" s="16">
        <f t="shared" si="12"/>
        <v>8</v>
      </c>
      <c r="AH49" s="17">
        <f>AG49*'Fatores de Experiência'!$A$25</f>
        <v>0</v>
      </c>
      <c r="AI49" s="4">
        <v>4</v>
      </c>
      <c r="AJ49" s="16">
        <f t="shared" si="13"/>
        <v>16</v>
      </c>
      <c r="AK49" s="17">
        <f>AJ49*'Fatores de Experiência'!$A$25</f>
        <v>0</v>
      </c>
      <c r="AL49" s="4">
        <v>4</v>
      </c>
      <c r="AM49" s="16">
        <f t="shared" si="14"/>
        <v>24</v>
      </c>
      <c r="AN49" s="17">
        <f>AM49*'Fatores de Experiência'!$A$25</f>
        <v>0</v>
      </c>
      <c r="AO49" s="4">
        <v>4</v>
      </c>
      <c r="AP49" s="16">
        <f t="shared" si="15"/>
        <v>0</v>
      </c>
      <c r="AQ49" s="17">
        <f>AP49*'Fatores de Experiência'!$A$25</f>
        <v>0</v>
      </c>
      <c r="AR49" s="16">
        <v>0</v>
      </c>
      <c r="AS49" s="16">
        <f t="shared" si="16"/>
        <v>0</v>
      </c>
      <c r="AT49" s="17">
        <f>AS49*'Fatores de Experiência'!$A$25</f>
        <v>0</v>
      </c>
      <c r="AU49" s="18">
        <f t="shared" si="17"/>
        <v>48</v>
      </c>
      <c r="AV49" s="17">
        <f t="shared" si="18"/>
        <v>0</v>
      </c>
      <c r="AW49" s="4" t="s">
        <v>315</v>
      </c>
      <c r="AX49" s="30"/>
    </row>
    <row r="50" spans="1:50" ht="90.6" customHeight="1" x14ac:dyDescent="0.25">
      <c r="A50" s="12" t="s">
        <v>250</v>
      </c>
      <c r="B50" s="12" t="s">
        <v>211</v>
      </c>
      <c r="C50" s="20" t="s">
        <v>164</v>
      </c>
      <c r="D50" s="13" t="s">
        <v>414</v>
      </c>
      <c r="E50" s="19" t="s">
        <v>448</v>
      </c>
      <c r="F50" s="13" t="s">
        <v>454</v>
      </c>
      <c r="G50" s="20" t="s">
        <v>165</v>
      </c>
      <c r="H50" s="13" t="s">
        <v>282</v>
      </c>
      <c r="I50" s="14">
        <v>1</v>
      </c>
      <c r="J50" s="15">
        <f>VLOOKUP(H50,'Fatores de Experiência'!$A$3:$B$14,2,FALSE)</f>
        <v>1</v>
      </c>
      <c r="K50" s="15">
        <f t="shared" si="7"/>
        <v>1</v>
      </c>
      <c r="L50" s="20" t="s">
        <v>166</v>
      </c>
      <c r="M50" s="13" t="s">
        <v>282</v>
      </c>
      <c r="N50" s="14">
        <v>2</v>
      </c>
      <c r="O50" s="15">
        <f>VLOOKUP(M50,'Fatores de Experiência'!$A$3:$B$14,2,FALSE)</f>
        <v>1</v>
      </c>
      <c r="P50" s="15">
        <f t="shared" si="8"/>
        <v>2</v>
      </c>
      <c r="Q50" s="20" t="s">
        <v>167</v>
      </c>
      <c r="R50" s="13" t="s">
        <v>282</v>
      </c>
      <c r="S50" s="14">
        <v>4</v>
      </c>
      <c r="T50" s="15">
        <f>VLOOKUP(R50,'Fatores de Experiência'!$A$3:$B$14,2,FALSE)</f>
        <v>1</v>
      </c>
      <c r="U50" s="15">
        <f t="shared" si="9"/>
        <v>4</v>
      </c>
      <c r="V50" s="20" t="s">
        <v>168</v>
      </c>
      <c r="W50" s="13" t="s">
        <v>282</v>
      </c>
      <c r="X50" s="14">
        <v>8</v>
      </c>
      <c r="Y50" s="15">
        <f>VLOOKUP(W50,'Fatores de Experiência'!$A$3:$B$14,2,FALSE)</f>
        <v>1</v>
      </c>
      <c r="Z50" s="15">
        <f t="shared" si="10"/>
        <v>8</v>
      </c>
      <c r="AA50" s="20" t="s">
        <v>169</v>
      </c>
      <c r="AB50" s="13" t="s">
        <v>282</v>
      </c>
      <c r="AC50" s="14">
        <v>16</v>
      </c>
      <c r="AD50" s="15">
        <f>VLOOKUP(AB50,'Fatores de Experiência'!$A$3:$B$14,2,FALSE)</f>
        <v>1</v>
      </c>
      <c r="AE50" s="15">
        <f t="shared" si="11"/>
        <v>16</v>
      </c>
      <c r="AF50" s="4">
        <v>4</v>
      </c>
      <c r="AG50" s="16">
        <f t="shared" si="12"/>
        <v>4</v>
      </c>
      <c r="AH50" s="17">
        <f>AG50*'Fatores de Experiência'!$A$25</f>
        <v>0</v>
      </c>
      <c r="AI50" s="4">
        <v>4</v>
      </c>
      <c r="AJ50" s="16">
        <f t="shared" si="13"/>
        <v>8</v>
      </c>
      <c r="AK50" s="17">
        <f>AJ50*'Fatores de Experiência'!$A$25</f>
        <v>0</v>
      </c>
      <c r="AL50" s="4">
        <v>4</v>
      </c>
      <c r="AM50" s="16">
        <f t="shared" si="14"/>
        <v>16</v>
      </c>
      <c r="AN50" s="17">
        <f>AM50*'Fatores de Experiência'!$A$25</f>
        <v>0</v>
      </c>
      <c r="AO50" s="4">
        <v>4</v>
      </c>
      <c r="AP50" s="16">
        <f t="shared" si="15"/>
        <v>32</v>
      </c>
      <c r="AQ50" s="17">
        <f>AP50*'Fatores de Experiência'!$A$25</f>
        <v>0</v>
      </c>
      <c r="AR50" s="4">
        <v>4</v>
      </c>
      <c r="AS50" s="16">
        <f t="shared" si="16"/>
        <v>64</v>
      </c>
      <c r="AT50" s="17">
        <f>AS50*'Fatores de Experiência'!$A$25</f>
        <v>0</v>
      </c>
      <c r="AU50" s="18">
        <f t="shared" si="17"/>
        <v>124</v>
      </c>
      <c r="AV50" s="17">
        <f t="shared" si="18"/>
        <v>0</v>
      </c>
      <c r="AW50" s="4" t="s">
        <v>315</v>
      </c>
      <c r="AX50" s="30"/>
    </row>
    <row r="51" spans="1:50" ht="88.15" customHeight="1" x14ac:dyDescent="0.25">
      <c r="A51" s="12" t="s">
        <v>252</v>
      </c>
      <c r="B51" s="12" t="s">
        <v>220</v>
      </c>
      <c r="C51" s="20" t="s">
        <v>235</v>
      </c>
      <c r="D51" s="20" t="s">
        <v>193</v>
      </c>
      <c r="E51" s="19" t="s">
        <v>449</v>
      </c>
      <c r="F51" s="13" t="s">
        <v>470</v>
      </c>
      <c r="G51" s="20" t="s">
        <v>199</v>
      </c>
      <c r="H51" s="13" t="s">
        <v>282</v>
      </c>
      <c r="I51" s="14">
        <v>2</v>
      </c>
      <c r="J51" s="15">
        <f>VLOOKUP(H51,'Fatores de Experiência'!$A$3:$B$14,2,FALSE)</f>
        <v>1</v>
      </c>
      <c r="K51" s="15">
        <f t="shared" si="7"/>
        <v>2</v>
      </c>
      <c r="L51" s="20" t="s">
        <v>200</v>
      </c>
      <c r="M51" s="13" t="s">
        <v>282</v>
      </c>
      <c r="N51" s="14">
        <v>4</v>
      </c>
      <c r="O51" s="15">
        <f>VLOOKUP(M51,'Fatores de Experiência'!$A$3:$B$14,2,FALSE)</f>
        <v>1</v>
      </c>
      <c r="P51" s="15">
        <f t="shared" si="8"/>
        <v>4</v>
      </c>
      <c r="Q51" s="20" t="s">
        <v>201</v>
      </c>
      <c r="R51" s="13" t="s">
        <v>282</v>
      </c>
      <c r="S51" s="14">
        <v>8</v>
      </c>
      <c r="T51" s="15">
        <f>VLOOKUP(R51,'Fatores de Experiência'!$A$3:$B$14,2,FALSE)</f>
        <v>1</v>
      </c>
      <c r="U51" s="15">
        <f t="shared" si="9"/>
        <v>8</v>
      </c>
      <c r="V51" s="20" t="s">
        <v>202</v>
      </c>
      <c r="W51" s="13" t="s">
        <v>282</v>
      </c>
      <c r="X51" s="14">
        <v>12</v>
      </c>
      <c r="Y51" s="15">
        <f>VLOOKUP(W51,'Fatores de Experiência'!$A$3:$B$14,2,FALSE)</f>
        <v>1</v>
      </c>
      <c r="Z51" s="15">
        <f t="shared" si="10"/>
        <v>12</v>
      </c>
      <c r="AA51" s="20" t="s">
        <v>203</v>
      </c>
      <c r="AB51" s="13" t="s">
        <v>282</v>
      </c>
      <c r="AC51" s="14">
        <v>16</v>
      </c>
      <c r="AD51" s="15">
        <f>VLOOKUP(AB51,'Fatores de Experiência'!$A$3:$B$14,2,FALSE)</f>
        <v>1</v>
      </c>
      <c r="AE51" s="15">
        <f t="shared" si="11"/>
        <v>16</v>
      </c>
      <c r="AF51" s="4">
        <v>4</v>
      </c>
      <c r="AG51" s="16">
        <f t="shared" si="12"/>
        <v>8</v>
      </c>
      <c r="AH51" s="17">
        <f>AG51*'Fatores de Experiência'!$A$25</f>
        <v>0</v>
      </c>
      <c r="AI51" s="4">
        <v>4</v>
      </c>
      <c r="AJ51" s="16">
        <f t="shared" si="13"/>
        <v>16</v>
      </c>
      <c r="AK51" s="17">
        <f>AJ51*'Fatores de Experiência'!$A$25</f>
        <v>0</v>
      </c>
      <c r="AL51" s="4">
        <v>4</v>
      </c>
      <c r="AM51" s="16">
        <f t="shared" si="14"/>
        <v>32</v>
      </c>
      <c r="AN51" s="17">
        <f>AM51*'Fatores de Experiência'!$A$25</f>
        <v>0</v>
      </c>
      <c r="AO51" s="4">
        <v>4</v>
      </c>
      <c r="AP51" s="16">
        <f t="shared" si="15"/>
        <v>48</v>
      </c>
      <c r="AQ51" s="17">
        <f>AP51*'Fatores de Experiência'!$A$25</f>
        <v>0</v>
      </c>
      <c r="AR51" s="4">
        <v>4</v>
      </c>
      <c r="AS51" s="16">
        <f t="shared" si="16"/>
        <v>64</v>
      </c>
      <c r="AT51" s="17">
        <f>AS51*'Fatores de Experiência'!$A$25</f>
        <v>0</v>
      </c>
      <c r="AU51" s="18">
        <f t="shared" si="17"/>
        <v>168</v>
      </c>
      <c r="AV51" s="17">
        <f t="shared" si="18"/>
        <v>0</v>
      </c>
      <c r="AW51" s="4" t="s">
        <v>315</v>
      </c>
      <c r="AX51" s="30"/>
    </row>
    <row r="52" spans="1:50" ht="90" x14ac:dyDescent="0.25">
      <c r="A52" s="12" t="s">
        <v>252</v>
      </c>
      <c r="B52" s="12" t="s">
        <v>219</v>
      </c>
      <c r="C52" s="20" t="s">
        <v>236</v>
      </c>
      <c r="D52" s="20" t="s">
        <v>415</v>
      </c>
      <c r="E52" s="19" t="s">
        <v>450</v>
      </c>
      <c r="F52" s="13" t="s">
        <v>471</v>
      </c>
      <c r="G52" s="20" t="s">
        <v>194</v>
      </c>
      <c r="H52" s="13" t="s">
        <v>282</v>
      </c>
      <c r="I52" s="14">
        <v>2</v>
      </c>
      <c r="J52" s="15">
        <f>VLOOKUP(H52,'Fatores de Experiência'!$A$3:$B$14,2,FALSE)</f>
        <v>1</v>
      </c>
      <c r="K52" s="15">
        <f t="shared" si="7"/>
        <v>2</v>
      </c>
      <c r="L52" s="20" t="s">
        <v>195</v>
      </c>
      <c r="M52" s="13" t="s">
        <v>282</v>
      </c>
      <c r="N52" s="14">
        <v>4</v>
      </c>
      <c r="O52" s="15">
        <f>VLOOKUP(M52,'Fatores de Experiência'!$A$3:$B$14,2,FALSE)</f>
        <v>1</v>
      </c>
      <c r="P52" s="15">
        <f t="shared" si="8"/>
        <v>4</v>
      </c>
      <c r="Q52" s="20" t="s">
        <v>196</v>
      </c>
      <c r="R52" s="13" t="s">
        <v>282</v>
      </c>
      <c r="S52" s="14">
        <v>6</v>
      </c>
      <c r="T52" s="15">
        <f>VLOOKUP(R52,'Fatores de Experiência'!$A$3:$B$14,2,FALSE)</f>
        <v>1</v>
      </c>
      <c r="U52" s="15">
        <f t="shared" si="9"/>
        <v>6</v>
      </c>
      <c r="V52" s="20" t="s">
        <v>197</v>
      </c>
      <c r="W52" s="13" t="s">
        <v>282</v>
      </c>
      <c r="X52" s="14">
        <v>8</v>
      </c>
      <c r="Y52" s="15">
        <f>VLOOKUP(W52,'Fatores de Experiência'!$A$3:$B$14,2,FALSE)</f>
        <v>1</v>
      </c>
      <c r="Z52" s="15">
        <f t="shared" si="10"/>
        <v>8</v>
      </c>
      <c r="AA52" s="20" t="s">
        <v>198</v>
      </c>
      <c r="AB52" s="13" t="s">
        <v>282</v>
      </c>
      <c r="AC52" s="14">
        <v>12</v>
      </c>
      <c r="AD52" s="15">
        <f>VLOOKUP(AB52,'Fatores de Experiência'!$A$3:$B$14,2,FALSE)</f>
        <v>1</v>
      </c>
      <c r="AE52" s="15">
        <f t="shared" si="11"/>
        <v>12</v>
      </c>
      <c r="AF52" s="4">
        <v>4</v>
      </c>
      <c r="AG52" s="16">
        <f t="shared" si="12"/>
        <v>8</v>
      </c>
      <c r="AH52" s="17">
        <f>AG52*'Fatores de Experiência'!$A$25</f>
        <v>0</v>
      </c>
      <c r="AI52" s="4">
        <v>4</v>
      </c>
      <c r="AJ52" s="16">
        <f t="shared" si="13"/>
        <v>16</v>
      </c>
      <c r="AK52" s="17">
        <f>AJ52*'Fatores de Experiência'!$A$25</f>
        <v>0</v>
      </c>
      <c r="AL52" s="4">
        <v>4</v>
      </c>
      <c r="AM52" s="16">
        <f t="shared" si="14"/>
        <v>24</v>
      </c>
      <c r="AN52" s="17">
        <f>AM52*'Fatores de Experiência'!$A$25</f>
        <v>0</v>
      </c>
      <c r="AO52" s="4">
        <v>4</v>
      </c>
      <c r="AP52" s="16">
        <f t="shared" si="15"/>
        <v>32</v>
      </c>
      <c r="AQ52" s="17">
        <f>AP52*'Fatores de Experiência'!$A$25</f>
        <v>0</v>
      </c>
      <c r="AR52" s="4">
        <v>4</v>
      </c>
      <c r="AS52" s="16">
        <f t="shared" si="16"/>
        <v>48</v>
      </c>
      <c r="AT52" s="17">
        <f>AS52*'Fatores de Experiência'!$A$25</f>
        <v>0</v>
      </c>
      <c r="AU52" s="18">
        <f t="shared" si="17"/>
        <v>128</v>
      </c>
      <c r="AV52" s="17">
        <f t="shared" si="18"/>
        <v>0</v>
      </c>
      <c r="AW52" s="4" t="s">
        <v>315</v>
      </c>
      <c r="AX52" s="30"/>
    </row>
    <row r="53" spans="1:50" ht="11.45" x14ac:dyDescent="0.3">
      <c r="A53" s="35" t="s">
        <v>285</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23">
        <f t="shared" ref="AF53:AV53" si="19">SUM(AF3:AF52)</f>
        <v>693</v>
      </c>
      <c r="AG53" s="23">
        <f t="shared" si="19"/>
        <v>3140.9731593599781</v>
      </c>
      <c r="AH53" s="24">
        <f t="shared" si="19"/>
        <v>0</v>
      </c>
      <c r="AI53" s="23">
        <f t="shared" si="19"/>
        <v>715</v>
      </c>
      <c r="AJ53" s="23">
        <f t="shared" si="19"/>
        <v>6020.8897716599713</v>
      </c>
      <c r="AK53" s="24">
        <f t="shared" si="19"/>
        <v>0</v>
      </c>
      <c r="AL53" s="23">
        <f t="shared" si="19"/>
        <v>674</v>
      </c>
      <c r="AM53" s="23">
        <f t="shared" si="19"/>
        <v>12346.6</v>
      </c>
      <c r="AN53" s="24">
        <f t="shared" si="19"/>
        <v>0</v>
      </c>
      <c r="AO53" s="23">
        <f t="shared" si="19"/>
        <v>476</v>
      </c>
      <c r="AP53" s="23">
        <f t="shared" si="19"/>
        <v>10846.8</v>
      </c>
      <c r="AQ53" s="24">
        <f t="shared" si="19"/>
        <v>0</v>
      </c>
      <c r="AR53" s="23">
        <f t="shared" si="19"/>
        <v>454</v>
      </c>
      <c r="AS53" s="23">
        <f t="shared" si="19"/>
        <v>25460</v>
      </c>
      <c r="AT53" s="24">
        <f t="shared" si="19"/>
        <v>0</v>
      </c>
      <c r="AU53" s="25">
        <f t="shared" si="19"/>
        <v>57815.262931019955</v>
      </c>
      <c r="AV53" s="24">
        <f t="shared" si="19"/>
        <v>0</v>
      </c>
      <c r="AX53" s="30"/>
    </row>
    <row r="54" spans="1:50" ht="11.45" x14ac:dyDescent="0.3">
      <c r="AX54" s="30"/>
    </row>
  </sheetData>
  <autoFilter ref="A2:AW53"/>
  <dataConsolidate/>
  <mergeCells count="2">
    <mergeCell ref="A53:AE53"/>
    <mergeCell ref="A1:AW1"/>
  </mergeCells>
  <conditionalFormatting sqref="U3:U52 Z3:Z52 AE3:AE52 K3:K52">
    <cfRule type="cellIs" dxfId="1" priority="6" operator="equal">
      <formula>0</formula>
    </cfRule>
  </conditionalFormatting>
  <conditionalFormatting sqref="P3">
    <cfRule type="cellIs" dxfId="0" priority="3" operator="equal">
      <formula>0</formula>
    </cfRule>
  </conditionalFormatting>
  <pageMargins left="0.51181102362204722" right="0.51181102362204722" top="0.78740157480314965" bottom="0.78740157480314965" header="0.31496062992125984" footer="0.31496062992125984"/>
  <pageSetup paperSize="8" scale="2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'Fatores de Experiência'!$A$3:$A$14</xm:f>
          </x14:formula1>
          <xm:sqref>H19:H52 H3:H16 AB3:AB52 R3:R52 W3:W52 M3:M52</xm:sqref>
        </x14:dataValidation>
        <x14:dataValidation type="list" allowBlank="1" showInputMessage="1" showErrorMessage="1">
          <x14:formula1>
            <xm:f>[1]PARAM!#REF!</xm:f>
          </x14:formula1>
          <xm:sqref>H17:H18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D10"/>
  <sheetViews>
    <sheetView workbookViewId="0">
      <selection activeCell="D5" sqref="D5"/>
    </sheetView>
  </sheetViews>
  <sheetFormatPr defaultColWidth="8.85546875" defaultRowHeight="11.25" x14ac:dyDescent="0.15"/>
  <cols>
    <col min="1" max="1" width="34.85546875" style="3" customWidth="1"/>
    <col min="2" max="2" width="8.85546875" style="3"/>
    <col min="3" max="3" width="36.7109375" style="3" customWidth="1"/>
    <col min="4" max="4" width="41.5703125" style="3" customWidth="1"/>
    <col min="5" max="16384" width="8.85546875" style="3"/>
  </cols>
  <sheetData>
    <row r="1" spans="1:4" ht="11.45" x14ac:dyDescent="0.2">
      <c r="A1" s="39" t="s">
        <v>490</v>
      </c>
      <c r="B1" s="39"/>
      <c r="C1" s="39"/>
      <c r="D1" s="39"/>
    </row>
    <row r="3" spans="1:4" x14ac:dyDescent="0.15">
      <c r="A3" s="5" t="s">
        <v>491</v>
      </c>
      <c r="B3" s="5" t="s">
        <v>288</v>
      </c>
      <c r="C3" s="5" t="s">
        <v>292</v>
      </c>
      <c r="D3" s="5" t="s">
        <v>293</v>
      </c>
    </row>
    <row r="4" spans="1:4" ht="33.75" x14ac:dyDescent="0.15">
      <c r="A4" s="6" t="s">
        <v>291</v>
      </c>
      <c r="B4" s="6">
        <v>1</v>
      </c>
      <c r="C4" s="6" t="s">
        <v>289</v>
      </c>
      <c r="D4" s="6" t="s">
        <v>294</v>
      </c>
    </row>
    <row r="5" spans="1:4" ht="45" x14ac:dyDescent="0.15">
      <c r="A5" s="6" t="s">
        <v>296</v>
      </c>
      <c r="B5" s="6">
        <v>0.5</v>
      </c>
      <c r="C5" s="6" t="s">
        <v>287</v>
      </c>
      <c r="D5" s="6" t="s">
        <v>294</v>
      </c>
    </row>
    <row r="6" spans="1:4" ht="78.75" x14ac:dyDescent="0.15">
      <c r="A6" s="6" t="s">
        <v>339</v>
      </c>
      <c r="B6" s="6">
        <v>0.75</v>
      </c>
      <c r="C6" s="31" t="s">
        <v>496</v>
      </c>
      <c r="D6" s="6" t="s">
        <v>295</v>
      </c>
    </row>
    <row r="7" spans="1:4" ht="33.75" x14ac:dyDescent="0.15">
      <c r="A7" s="6" t="s">
        <v>286</v>
      </c>
      <c r="B7" s="6">
        <v>0.3</v>
      </c>
      <c r="C7" s="6" t="s">
        <v>290</v>
      </c>
      <c r="D7" s="6" t="s">
        <v>340</v>
      </c>
    </row>
    <row r="8" spans="1:4" ht="11.45" x14ac:dyDescent="0.2">
      <c r="A8" s="8"/>
      <c r="B8" s="8"/>
      <c r="C8" s="8"/>
      <c r="D8" s="8"/>
    </row>
    <row r="9" spans="1:4" ht="45.6" customHeight="1" x14ac:dyDescent="0.15">
      <c r="A9" s="38" t="s">
        <v>472</v>
      </c>
      <c r="B9" s="38"/>
      <c r="C9" s="38"/>
      <c r="D9" s="38"/>
    </row>
    <row r="10" spans="1:4" x14ac:dyDescent="0.15">
      <c r="A10" s="37" t="s">
        <v>341</v>
      </c>
      <c r="B10" s="37"/>
      <c r="C10" s="37"/>
      <c r="D10" s="37"/>
    </row>
  </sheetData>
  <mergeCells count="3">
    <mergeCell ref="A10:D10"/>
    <mergeCell ref="A9:D9"/>
    <mergeCell ref="A1:D1"/>
  </mergeCells>
  <pageMargins left="0.511811024" right="0.511811024" top="0.78740157499999996" bottom="0.78740157499999996" header="0.31496062000000002" footer="0.314960620000000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pageSetUpPr fitToPage="1"/>
  </sheetPr>
  <dimension ref="A1:J25"/>
  <sheetViews>
    <sheetView topLeftCell="A16" workbookViewId="0">
      <selection activeCell="A26" sqref="A26"/>
    </sheetView>
  </sheetViews>
  <sheetFormatPr defaultColWidth="8.85546875" defaultRowHeight="11.25" x14ac:dyDescent="0.15"/>
  <cols>
    <col min="1" max="1" width="35.85546875" style="2" customWidth="1"/>
    <col min="2" max="2" width="16.7109375" style="2" customWidth="1"/>
    <col min="3" max="9" width="8.85546875" style="2"/>
    <col min="10" max="10" width="5.7109375" style="2" customWidth="1"/>
    <col min="11" max="16384" width="8.85546875" style="2"/>
  </cols>
  <sheetData>
    <row r="1" spans="1:10" ht="47.45" customHeight="1" x14ac:dyDescent="0.15">
      <c r="A1" s="42" t="s">
        <v>492</v>
      </c>
      <c r="B1" s="42"/>
      <c r="C1" s="42"/>
      <c r="D1" s="42"/>
      <c r="E1" s="42"/>
      <c r="F1" s="42"/>
      <c r="G1" s="42"/>
      <c r="H1" s="42"/>
      <c r="I1" s="42"/>
      <c r="J1" s="42"/>
    </row>
    <row r="2" spans="1:10" ht="11.45" x14ac:dyDescent="0.2">
      <c r="A2" s="27" t="s">
        <v>284</v>
      </c>
      <c r="B2" s="27" t="s">
        <v>337</v>
      </c>
    </row>
    <row r="3" spans="1:10" ht="11.45" x14ac:dyDescent="0.2">
      <c r="A3" s="9" t="s">
        <v>273</v>
      </c>
      <c r="B3" s="7">
        <f>$B$20</f>
        <v>1</v>
      </c>
    </row>
    <row r="4" spans="1:10" ht="11.45" x14ac:dyDescent="0.2">
      <c r="A4" s="9" t="s">
        <v>274</v>
      </c>
      <c r="B4" s="7">
        <f>$B$20</f>
        <v>1</v>
      </c>
    </row>
    <row r="5" spans="1:10" x14ac:dyDescent="0.15">
      <c r="A5" s="9" t="s">
        <v>275</v>
      </c>
      <c r="B5" s="7">
        <f>$B$20</f>
        <v>1</v>
      </c>
    </row>
    <row r="6" spans="1:10" x14ac:dyDescent="0.15">
      <c r="A6" s="9" t="s">
        <v>276</v>
      </c>
      <c r="B6" s="7">
        <f>$B$20</f>
        <v>1</v>
      </c>
    </row>
    <row r="7" spans="1:10" x14ac:dyDescent="0.15">
      <c r="A7" s="9" t="s">
        <v>277</v>
      </c>
      <c r="B7" s="7">
        <f>$B$19</f>
        <v>0.60145765374991544</v>
      </c>
    </row>
    <row r="8" spans="1:10" ht="11.45" x14ac:dyDescent="0.2">
      <c r="A8" s="9" t="s">
        <v>278</v>
      </c>
      <c r="B8" s="7">
        <f>$B$20</f>
        <v>1</v>
      </c>
    </row>
    <row r="9" spans="1:10" x14ac:dyDescent="0.15">
      <c r="A9" s="9" t="s">
        <v>279</v>
      </c>
      <c r="B9" s="7">
        <f>$B$21</f>
        <v>1.4835504159058599</v>
      </c>
    </row>
    <row r="10" spans="1:10" ht="11.45" x14ac:dyDescent="0.2">
      <c r="A10" s="9" t="s">
        <v>280</v>
      </c>
      <c r="B10" s="7">
        <f>$B$20</f>
        <v>1</v>
      </c>
    </row>
    <row r="11" spans="1:10" x14ac:dyDescent="0.15">
      <c r="A11" s="9" t="s">
        <v>281</v>
      </c>
      <c r="B11" s="7">
        <f>$B$19</f>
        <v>0.60145765374991544</v>
      </c>
    </row>
    <row r="12" spans="1:10" x14ac:dyDescent="0.15">
      <c r="A12" s="9" t="s">
        <v>282</v>
      </c>
      <c r="B12" s="7">
        <f>$B$20</f>
        <v>1</v>
      </c>
    </row>
    <row r="13" spans="1:10" x14ac:dyDescent="0.15">
      <c r="A13" s="9" t="s">
        <v>283</v>
      </c>
      <c r="B13" s="7">
        <f>$B$21</f>
        <v>1.4835504159058599</v>
      </c>
    </row>
    <row r="14" spans="1:10" ht="11.45" x14ac:dyDescent="0.2">
      <c r="A14" s="9" t="s">
        <v>354</v>
      </c>
      <c r="B14" s="7">
        <v>1</v>
      </c>
    </row>
    <row r="17" spans="1:10" s="3" customFormat="1" ht="11.45" x14ac:dyDescent="0.2"/>
    <row r="18" spans="1:10" s="3" customFormat="1" ht="14.45" customHeight="1" x14ac:dyDescent="0.15">
      <c r="A18" s="41" t="s">
        <v>300</v>
      </c>
      <c r="B18" s="41"/>
      <c r="C18" s="41"/>
      <c r="D18" s="41"/>
      <c r="E18" s="41"/>
      <c r="F18" s="41"/>
      <c r="G18" s="41"/>
      <c r="H18" s="41"/>
      <c r="I18" s="41"/>
      <c r="J18" s="41"/>
    </row>
    <row r="19" spans="1:10" s="3" customFormat="1" ht="39" customHeight="1" x14ac:dyDescent="0.15">
      <c r="A19" s="7" t="s">
        <v>297</v>
      </c>
      <c r="B19" s="7">
        <f>AVERAGE(0.639074863055387, 0.563840444444444)</f>
        <v>0.60145765374991544</v>
      </c>
      <c r="C19" s="40" t="s">
        <v>493</v>
      </c>
      <c r="D19" s="40"/>
      <c r="E19" s="40"/>
      <c r="F19" s="40"/>
      <c r="G19" s="40"/>
      <c r="H19" s="40"/>
      <c r="I19" s="40"/>
      <c r="J19" s="40"/>
    </row>
    <row r="20" spans="1:10" s="3" customFormat="1" x14ac:dyDescent="0.15">
      <c r="A20" s="7" t="s">
        <v>299</v>
      </c>
      <c r="B20" s="7">
        <v>1</v>
      </c>
      <c r="C20" s="40" t="s">
        <v>301</v>
      </c>
      <c r="D20" s="40"/>
      <c r="E20" s="40"/>
      <c r="F20" s="40"/>
      <c r="G20" s="40"/>
      <c r="H20" s="40"/>
      <c r="I20" s="40"/>
      <c r="J20" s="40"/>
    </row>
    <row r="21" spans="1:10" s="3" customFormat="1" ht="39.6" customHeight="1" x14ac:dyDescent="0.15">
      <c r="A21" s="7" t="s">
        <v>298</v>
      </c>
      <c r="B21" s="7">
        <f>AVERAGE(1.67376749847839, 1.29333333333333)</f>
        <v>1.4835504159058599</v>
      </c>
      <c r="C21" s="40" t="s">
        <v>494</v>
      </c>
      <c r="D21" s="40"/>
      <c r="E21" s="40"/>
      <c r="F21" s="40"/>
      <c r="G21" s="40"/>
      <c r="H21" s="40"/>
      <c r="I21" s="40"/>
      <c r="J21" s="40"/>
    </row>
    <row r="22" spans="1:10" s="3" customFormat="1" ht="11.45" x14ac:dyDescent="0.2"/>
    <row r="24" spans="1:10" ht="11.45" x14ac:dyDescent="0.2">
      <c r="A24" s="28" t="s">
        <v>302</v>
      </c>
    </row>
    <row r="25" spans="1:10" ht="11.45" x14ac:dyDescent="0.2">
      <c r="A25" s="29">
        <v>0</v>
      </c>
    </row>
  </sheetData>
  <mergeCells count="5">
    <mergeCell ref="C19:J19"/>
    <mergeCell ref="C21:J21"/>
    <mergeCell ref="C20:J20"/>
    <mergeCell ref="A18:J18"/>
    <mergeCell ref="A1:J1"/>
  </mergeCells>
  <pageMargins left="0.511811024" right="0.511811024" top="0.78740157499999996" bottom="0.78740157499999996" header="0.31496062000000002" footer="0.31496062000000002"/>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8C64234AE5241408D9B6A7391447026" ma:contentTypeVersion="7" ma:contentTypeDescription="Crie um novo documento." ma:contentTypeScope="" ma:versionID="eec09b6a79f83c3e82246b15d9a93a69">
  <xsd:schema xmlns:xsd="http://www.w3.org/2001/XMLSchema" xmlns:xs="http://www.w3.org/2001/XMLSchema" xmlns:p="http://schemas.microsoft.com/office/2006/metadata/properties" xmlns:ns2="2eb26741-8c82-414b-b0fc-1b9e3e6263fc" xmlns:ns3="e33661b1-b296-47e8-b634-901cb7a33373" targetNamespace="http://schemas.microsoft.com/office/2006/metadata/properties" ma:root="true" ma:fieldsID="61fc2ce0135cc778a5281202bd3b4c60" ns2:_="" ns3:_="">
    <xsd:import namespace="2eb26741-8c82-414b-b0fc-1b9e3e6263fc"/>
    <xsd:import namespace="e33661b1-b296-47e8-b634-901cb7a333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26741-8c82-414b-b0fc-1b9e3e626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3661b1-b296-47e8-b634-901cb7a3337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A52576-A9AF-4A67-8FE6-9C240D19F6A1}">
  <ds:schemaRefs>
    <ds:schemaRef ds:uri="http://schemas.microsoft.com/sharepoint/v3/contenttype/forms"/>
  </ds:schemaRefs>
</ds:datastoreItem>
</file>

<file path=customXml/itemProps2.xml><?xml version="1.0" encoding="utf-8"?>
<ds:datastoreItem xmlns:ds="http://schemas.openxmlformats.org/officeDocument/2006/customXml" ds:itemID="{9161C063-C9CC-466D-A2CF-7ECD08317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26741-8c82-414b-b0fc-1b9e3e6263fc"/>
    <ds:schemaRef ds:uri="e33661b1-b296-47e8-b634-901cb7a3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1E8F77-53F1-4624-A1A1-39E22C372B4E}">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e33661b1-b296-47e8-b634-901cb7a33373"/>
    <ds:schemaRef ds:uri="2eb26741-8c82-414b-b0fc-1b9e3e6263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Introdução</vt:lpstr>
      <vt:lpstr>EVIDENCIAS</vt:lpstr>
      <vt:lpstr>Catálogo de Serviços</vt:lpstr>
      <vt:lpstr>Fatores de Impacto</vt:lpstr>
      <vt:lpstr>Fatores de Experiência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2006-09-25T12:47:36Z</dcterms:created>
  <dcterms:modified xsi:type="dcterms:W3CDTF">2021-02-23T12:50:36Z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0x01010088C64234AE5241408D9B6A7391447026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