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76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6" i="1" l="1"/>
  <c r="E20" i="1" s="1"/>
  <c r="F20" i="1" s="1"/>
  <c r="N43" i="1"/>
  <c r="N30" i="1" s="1"/>
  <c r="O43" i="1"/>
  <c r="O39" i="1" s="1"/>
  <c r="N27" i="1" l="1"/>
  <c r="N42" i="1"/>
  <c r="O28" i="1"/>
  <c r="O29" i="1"/>
  <c r="O41" i="1"/>
  <c r="O27" i="1"/>
  <c r="O42" i="1"/>
  <c r="N28" i="1"/>
  <c r="N29" i="1"/>
  <c r="N41" i="1"/>
  <c r="E19" i="1"/>
  <c r="F19" i="1" s="1"/>
  <c r="N39" i="1"/>
  <c r="O30" i="1"/>
  <c r="M43" i="1"/>
  <c r="M30" i="1" s="1"/>
  <c r="L43" i="1"/>
  <c r="L39" i="1" s="1"/>
  <c r="K43" i="1"/>
  <c r="K39" i="1" s="1"/>
  <c r="J43" i="1"/>
  <c r="J30" i="1" s="1"/>
  <c r="I43" i="1"/>
  <c r="I39" i="1" s="1"/>
  <c r="H43" i="1"/>
  <c r="H39" i="1" s="1"/>
  <c r="G43" i="1"/>
  <c r="G30" i="1" s="1"/>
  <c r="F43" i="1"/>
  <c r="F30" i="1" s="1"/>
  <c r="E43" i="1"/>
  <c r="E30" i="1" s="1"/>
  <c r="D43" i="1"/>
  <c r="D39" i="1" s="1"/>
  <c r="C43" i="1"/>
  <c r="C42" i="1" s="1"/>
  <c r="F39" i="1" l="1"/>
  <c r="E39" i="1"/>
  <c r="D30" i="1"/>
  <c r="M39" i="1"/>
  <c r="G39" i="1"/>
  <c r="I30" i="1"/>
  <c r="C30" i="1"/>
  <c r="C39" i="1"/>
  <c r="J39" i="1"/>
  <c r="K30" i="1"/>
  <c r="L30" i="1"/>
  <c r="H30" i="1"/>
  <c r="M42" i="1"/>
  <c r="M41" i="1"/>
  <c r="M28" i="1"/>
  <c r="M29" i="1"/>
  <c r="M27" i="1"/>
  <c r="L42" i="1"/>
  <c r="L41" i="1"/>
  <c r="L28" i="1"/>
  <c r="L29" i="1"/>
  <c r="L27" i="1"/>
  <c r="K42" i="1"/>
  <c r="K41" i="1"/>
  <c r="K28" i="1"/>
  <c r="K29" i="1"/>
  <c r="K27" i="1"/>
  <c r="J42" i="1"/>
  <c r="J41" i="1"/>
  <c r="J28" i="1"/>
  <c r="J29" i="1"/>
  <c r="J27" i="1"/>
  <c r="I42" i="1"/>
  <c r="I41" i="1"/>
  <c r="I28" i="1"/>
  <c r="I29" i="1"/>
  <c r="I27" i="1"/>
  <c r="H42" i="1"/>
  <c r="H41" i="1"/>
  <c r="H28" i="1"/>
  <c r="H29" i="1"/>
  <c r="H27" i="1"/>
  <c r="G42" i="1"/>
  <c r="G41" i="1"/>
  <c r="G28" i="1"/>
  <c r="G29" i="1"/>
  <c r="G27" i="1"/>
  <c r="F42" i="1"/>
  <c r="F41" i="1"/>
  <c r="F28" i="1"/>
  <c r="F29" i="1"/>
  <c r="F27" i="1"/>
  <c r="E42" i="1"/>
  <c r="E41" i="1"/>
  <c r="E28" i="1"/>
  <c r="E29" i="1"/>
  <c r="E27" i="1"/>
  <c r="D42" i="1"/>
  <c r="D41" i="1"/>
  <c r="D28" i="1"/>
  <c r="D29" i="1"/>
  <c r="D27" i="1"/>
  <c r="C41" i="1"/>
  <c r="C29" i="1"/>
  <c r="C28" i="1"/>
  <c r="C27" i="1"/>
  <c r="B43" i="1"/>
  <c r="E10" i="1"/>
  <c r="F10" i="1" s="1"/>
  <c r="E11" i="1"/>
  <c r="F11" i="1" s="1"/>
  <c r="E12" i="1"/>
  <c r="F12" i="1" s="1"/>
  <c r="E13" i="1"/>
  <c r="F13" i="1" s="1"/>
  <c r="E14" i="1"/>
  <c r="F14" i="1" s="1"/>
  <c r="E21" i="1"/>
  <c r="F21" i="1" s="1"/>
  <c r="E15" i="1"/>
  <c r="F15" i="1" s="1"/>
  <c r="E16" i="1"/>
  <c r="F16" i="1" s="1"/>
  <c r="E17" i="1"/>
  <c r="F17" i="1" s="1"/>
  <c r="E18" i="1"/>
  <c r="F18" i="1" s="1"/>
  <c r="E9" i="1"/>
  <c r="F9" i="1" s="1"/>
</calcChain>
</file>

<file path=xl/sharedStrings.xml><?xml version="1.0" encoding="utf-8"?>
<sst xmlns="http://schemas.openxmlformats.org/spreadsheetml/2006/main" count="37" uniqueCount="36">
  <si>
    <t>Empresa</t>
  </si>
  <si>
    <t>Lavoro Construtora Ltda. EPP</t>
  </si>
  <si>
    <t>Nota técnica</t>
  </si>
  <si>
    <t>JCA Engenharia e Arquitetura Ltda.</t>
  </si>
  <si>
    <t>Faccio Arquitetura S/S Ltda. EPP</t>
  </si>
  <si>
    <t>Lumo Arquitetura Design Ltda EPP</t>
  </si>
  <si>
    <t>Gabinete Projetos de Engenharia e Arquitetura Ltda.</t>
  </si>
  <si>
    <t>Arqhos Consultoria e Projetos EPP</t>
  </si>
  <si>
    <t>Tera Ltda. ME</t>
  </si>
  <si>
    <t>GBM</t>
  </si>
  <si>
    <t>GBM Arquitetura, Consultoria e Proj. Complementares Ltda. EPP</t>
  </si>
  <si>
    <t xml:space="preserve">Item </t>
  </si>
  <si>
    <t>ECR Consultoria Ltda.</t>
  </si>
  <si>
    <t>CBR Engenharia S/S Ltda.</t>
  </si>
  <si>
    <t>Mello Arquitetura e Construção Ltda. ME</t>
  </si>
  <si>
    <t>Valor proposta de preço</t>
  </si>
  <si>
    <t>Nota da proposta de preço</t>
  </si>
  <si>
    <t>Nota final</t>
  </si>
  <si>
    <t>Item</t>
  </si>
  <si>
    <t>Porcentagem</t>
  </si>
  <si>
    <t>Lavoro</t>
  </si>
  <si>
    <t>JCA Eng.e Arq.</t>
  </si>
  <si>
    <t>Faccio</t>
  </si>
  <si>
    <t>Lumo</t>
  </si>
  <si>
    <t>Gabinete</t>
  </si>
  <si>
    <t>Arqhos</t>
  </si>
  <si>
    <t>Tera</t>
  </si>
  <si>
    <t>ECR</t>
  </si>
  <si>
    <t>CBR</t>
  </si>
  <si>
    <t xml:space="preserve">Mello </t>
  </si>
  <si>
    <t>La Clé Soluções Sustentáveis em Arq., Urbanismo e Eng. Ltda. ME</t>
  </si>
  <si>
    <t>Enar Engenharia e Arquitetura Ltda.-EPP</t>
  </si>
  <si>
    <t>La Clé</t>
  </si>
  <si>
    <t>Enar</t>
  </si>
  <si>
    <t>MENOR PROPOSTA</t>
  </si>
  <si>
    <t>Observação: A Licitante Tera Ltda não respeitou os percentuais conforme edital em sua proposta de preços. Portanto, está desclassificada.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</si>
</sst>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0" xfId="0" applyFill="1" applyBorder="1"/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44" fontId="0" fillId="0" borderId="1" xfId="2" applyFont="1" applyBorder="1"/>
    <xf numFmtId="43" fontId="0" fillId="0" borderId="2" xfId="1" applyFont="1" applyBorder="1" applyAlignment="1">
      <alignment horizontal="right" vertical="center"/>
    </xf>
    <xf numFmtId="43" fontId="0" fillId="0" borderId="3" xfId="1" applyFont="1" applyBorder="1" applyAlignment="1">
      <alignment horizontal="right" vertical="center"/>
    </xf>
    <xf numFmtId="43" fontId="0" fillId="0" borderId="4" xfId="1" applyFont="1" applyBorder="1" applyAlignment="1">
      <alignment horizontal="right" vertical="center"/>
    </xf>
    <xf numFmtId="9" fontId="0" fillId="0" borderId="2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44" fontId="4" fillId="0" borderId="1" xfId="2" applyFont="1" applyBorder="1"/>
    <xf numFmtId="2" fontId="4" fillId="0" borderId="1" xfId="0" applyNumberFormat="1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4" fontId="2" fillId="0" borderId="1" xfId="2" applyFont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60961</xdr:rowOff>
    </xdr:from>
    <xdr:to>
      <xdr:col>3</xdr:col>
      <xdr:colOff>371474</xdr:colOff>
      <xdr:row>4</xdr:row>
      <xdr:rowOff>38101</xdr:rowOff>
    </xdr:to>
    <xdr:pic>
      <xdr:nvPicPr>
        <xdr:cNvPr id="3" name="Imagem 2" descr="finep_marca_50_anos_com_governo_federal_curv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60961"/>
          <a:ext cx="3457575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O49"/>
  <sheetViews>
    <sheetView tabSelected="1" workbookViewId="0">
      <selection activeCell="H19" sqref="H19"/>
    </sheetView>
  </sheetViews>
  <sheetFormatPr defaultRowHeight="15" x14ac:dyDescent="0.25"/>
  <cols>
    <col min="1" max="1" width="7.28515625" customWidth="1"/>
    <col min="2" max="2" width="29" customWidth="1"/>
    <col min="3" max="3" width="11.7109375" customWidth="1"/>
    <col min="4" max="4" width="15.28515625" customWidth="1"/>
    <col min="5" max="5" width="18.5703125" customWidth="1"/>
    <col min="6" max="6" width="14" bestFit="1" customWidth="1"/>
    <col min="7" max="7" width="12.28515625" customWidth="1"/>
    <col min="8" max="8" width="12.42578125" customWidth="1"/>
    <col min="9" max="9" width="12" customWidth="1"/>
    <col min="10" max="10" width="11.7109375" customWidth="1"/>
    <col min="11" max="11" width="11.42578125" customWidth="1"/>
    <col min="12" max="12" width="12" customWidth="1"/>
    <col min="13" max="13" width="11.7109375" customWidth="1"/>
    <col min="14" max="14" width="11.85546875" customWidth="1"/>
    <col min="15" max="15" width="12" customWidth="1"/>
  </cols>
  <sheetData>
    <row r="6" spans="1:8" x14ac:dyDescent="0.25">
      <c r="E6" s="3" t="s">
        <v>34</v>
      </c>
      <c r="F6" s="18">
        <f>D20</f>
        <v>288357.44</v>
      </c>
    </row>
    <row r="8" spans="1:8" ht="33" customHeight="1" x14ac:dyDescent="0.25">
      <c r="A8" s="14" t="s">
        <v>11</v>
      </c>
      <c r="B8" s="11" t="s">
        <v>0</v>
      </c>
      <c r="C8" s="11" t="s">
        <v>2</v>
      </c>
      <c r="D8" s="10" t="s">
        <v>15</v>
      </c>
      <c r="E8" s="10" t="s">
        <v>16</v>
      </c>
      <c r="F8" s="11" t="s">
        <v>17</v>
      </c>
      <c r="G8" s="4"/>
      <c r="H8" s="4"/>
    </row>
    <row r="9" spans="1:8" x14ac:dyDescent="0.25">
      <c r="A9" s="1">
        <v>1</v>
      </c>
      <c r="B9" s="32" t="s">
        <v>1</v>
      </c>
      <c r="C9" s="33">
        <v>100</v>
      </c>
      <c r="D9" s="34">
        <v>447580</v>
      </c>
      <c r="E9" s="33">
        <f>D9/$F$6</f>
        <v>1.5521708057888155</v>
      </c>
      <c r="F9" s="33">
        <f>(C9+E9)/2</f>
        <v>50.77608540289441</v>
      </c>
      <c r="G9" s="4"/>
      <c r="H9" s="4"/>
    </row>
    <row r="10" spans="1:8" x14ac:dyDescent="0.25">
      <c r="A10" s="1">
        <v>2</v>
      </c>
      <c r="B10" s="13" t="s">
        <v>3</v>
      </c>
      <c r="C10" s="1">
        <v>98.46</v>
      </c>
      <c r="D10" s="18">
        <v>586769.65</v>
      </c>
      <c r="E10" s="2">
        <f t="shared" ref="E10:E14" si="0">D10/$F$6</f>
        <v>2.0348691193818338</v>
      </c>
      <c r="F10" s="2">
        <f t="shared" ref="F10:F14" si="1">(C10+E10)/2</f>
        <v>50.247434559690916</v>
      </c>
      <c r="G10" s="4"/>
      <c r="H10" s="4"/>
    </row>
    <row r="11" spans="1:8" x14ac:dyDescent="0.25">
      <c r="A11" s="1">
        <v>3</v>
      </c>
      <c r="B11" s="13" t="s">
        <v>4</v>
      </c>
      <c r="C11" s="1">
        <v>90.77</v>
      </c>
      <c r="D11" s="18">
        <v>691194.74</v>
      </c>
      <c r="E11" s="2">
        <f t="shared" si="0"/>
        <v>2.3970067843576359</v>
      </c>
      <c r="F11" s="2">
        <f t="shared" si="1"/>
        <v>46.583503392178812</v>
      </c>
      <c r="G11" s="4"/>
      <c r="H11" s="4"/>
    </row>
    <row r="12" spans="1:8" x14ac:dyDescent="0.25">
      <c r="A12" s="1">
        <v>4</v>
      </c>
      <c r="B12" s="13" t="s">
        <v>5</v>
      </c>
      <c r="C12" s="1">
        <v>87.69</v>
      </c>
      <c r="D12" s="18">
        <v>499800</v>
      </c>
      <c r="E12" s="2">
        <f t="shared" si="0"/>
        <v>1.7332654916065284</v>
      </c>
      <c r="F12" s="2">
        <f t="shared" si="1"/>
        <v>44.711632745803264</v>
      </c>
      <c r="G12" s="4"/>
      <c r="H12" s="4"/>
    </row>
    <row r="13" spans="1:8" ht="30" x14ac:dyDescent="0.25">
      <c r="A13" s="1">
        <v>5</v>
      </c>
      <c r="B13" s="13" t="s">
        <v>6</v>
      </c>
      <c r="C13" s="1">
        <v>73.849999999999994</v>
      </c>
      <c r="D13" s="18">
        <v>670800</v>
      </c>
      <c r="E13" s="2">
        <f t="shared" si="0"/>
        <v>2.3262794953374533</v>
      </c>
      <c r="F13" s="2">
        <f t="shared" si="1"/>
        <v>38.088139747668727</v>
      </c>
      <c r="G13" s="4"/>
      <c r="H13" s="4"/>
    </row>
    <row r="14" spans="1:8" x14ac:dyDescent="0.25">
      <c r="A14" s="1">
        <v>6</v>
      </c>
      <c r="B14" s="13" t="s">
        <v>7</v>
      </c>
      <c r="C14" s="1">
        <v>55.38</v>
      </c>
      <c r="D14" s="18">
        <v>795619.83999999997</v>
      </c>
      <c r="E14" s="2">
        <f t="shared" si="0"/>
        <v>2.7591444840126198</v>
      </c>
      <c r="F14" s="2">
        <f t="shared" si="1"/>
        <v>29.069572242006313</v>
      </c>
      <c r="G14" s="4"/>
      <c r="H14" s="4"/>
    </row>
    <row r="15" spans="1:8" ht="45" x14ac:dyDescent="0.25">
      <c r="A15" s="1">
        <v>7</v>
      </c>
      <c r="B15" s="13" t="s">
        <v>10</v>
      </c>
      <c r="C15" s="2">
        <v>40</v>
      </c>
      <c r="D15" s="18">
        <v>530600</v>
      </c>
      <c r="E15" s="2">
        <f>D15/$F$6</f>
        <v>1.8400773706411042</v>
      </c>
      <c r="F15" s="2">
        <f>(C15+E15)/2</f>
        <v>20.920038685320552</v>
      </c>
      <c r="G15" s="4"/>
      <c r="H15" s="4"/>
    </row>
    <row r="16" spans="1:8" x14ac:dyDescent="0.25">
      <c r="A16" s="1">
        <v>8</v>
      </c>
      <c r="B16" s="13" t="s">
        <v>12</v>
      </c>
      <c r="C16" s="2">
        <v>32.31</v>
      </c>
      <c r="D16" s="18">
        <v>645531.52</v>
      </c>
      <c r="E16" s="2">
        <f>D16/$F$6</f>
        <v>2.2386504749105831</v>
      </c>
      <c r="F16" s="2">
        <f>(C16+E16)/2</f>
        <v>17.274325237455294</v>
      </c>
      <c r="G16" s="4"/>
      <c r="H16" s="4"/>
    </row>
    <row r="17" spans="1:15" x14ac:dyDescent="0.25">
      <c r="A17" s="1">
        <v>9</v>
      </c>
      <c r="B17" s="13" t="s">
        <v>13</v>
      </c>
      <c r="C17" s="2">
        <v>20</v>
      </c>
      <c r="D17" s="18">
        <v>497000</v>
      </c>
      <c r="E17" s="2">
        <f>D17/$F$6</f>
        <v>1.7235553207852032</v>
      </c>
      <c r="F17" s="2">
        <f>(C17+E17)/2</f>
        <v>10.861777660392601</v>
      </c>
      <c r="G17" s="4"/>
      <c r="H17" s="4"/>
    </row>
    <row r="18" spans="1:15" ht="30" x14ac:dyDescent="0.25">
      <c r="A18" s="1">
        <v>10</v>
      </c>
      <c r="B18" s="13" t="s">
        <v>14</v>
      </c>
      <c r="C18" s="2">
        <v>3.08</v>
      </c>
      <c r="D18" s="18">
        <v>450000</v>
      </c>
      <c r="E18" s="2">
        <f>D18/$F$6</f>
        <v>1.5605631677129608</v>
      </c>
      <c r="F18" s="2">
        <f>(C18+E18)/2</f>
        <v>2.3202815838564805</v>
      </c>
      <c r="G18" s="4"/>
      <c r="H18" s="4"/>
    </row>
    <row r="19" spans="1:15" ht="30" x14ac:dyDescent="0.25">
      <c r="A19" s="1">
        <v>11</v>
      </c>
      <c r="B19" s="13" t="s">
        <v>31</v>
      </c>
      <c r="C19" s="2">
        <v>0</v>
      </c>
      <c r="D19" s="18">
        <v>472399.28</v>
      </c>
      <c r="E19" s="2">
        <f>D19/$F$6</f>
        <v>1.6382420373824931</v>
      </c>
      <c r="F19" s="2">
        <f>(C19+E19)/2</f>
        <v>0.81912101869124654</v>
      </c>
      <c r="G19" s="4"/>
      <c r="H19" s="4"/>
    </row>
    <row r="20" spans="1:15" ht="45" x14ac:dyDescent="0.25">
      <c r="A20" s="1">
        <v>12</v>
      </c>
      <c r="B20" s="13" t="s">
        <v>30</v>
      </c>
      <c r="C20" s="2">
        <v>0</v>
      </c>
      <c r="D20" s="18">
        <v>288357.44</v>
      </c>
      <c r="E20" s="2">
        <f>D20/$F$6</f>
        <v>1</v>
      </c>
      <c r="F20" s="2">
        <f>(C20+E20)/2</f>
        <v>0.5</v>
      </c>
      <c r="G20" s="4"/>
      <c r="H20" s="4"/>
    </row>
    <row r="21" spans="1:15" x14ac:dyDescent="0.25">
      <c r="A21" s="1">
        <v>13</v>
      </c>
      <c r="B21" s="28" t="s">
        <v>8</v>
      </c>
      <c r="C21" s="29">
        <v>50.77</v>
      </c>
      <c r="D21" s="30">
        <v>497678.73</v>
      </c>
      <c r="E21" s="31">
        <f>D21/$F$6</f>
        <v>1.725909100871474</v>
      </c>
      <c r="F21" s="31">
        <f>(C21+E21)/2</f>
        <v>26.24795455043574</v>
      </c>
      <c r="G21" s="4"/>
      <c r="H21" s="4"/>
    </row>
    <row r="22" spans="1:15" x14ac:dyDescent="0.25">
      <c r="A22" s="4"/>
      <c r="G22" s="4"/>
      <c r="H22" s="4"/>
    </row>
    <row r="23" spans="1:15" ht="15.75" x14ac:dyDescent="0.25">
      <c r="A23" s="4"/>
      <c r="B23" s="27" t="s">
        <v>35</v>
      </c>
      <c r="C23" s="4"/>
      <c r="D23" s="4"/>
      <c r="E23" s="4"/>
      <c r="F23" s="4"/>
    </row>
    <row r="24" spans="1:15" x14ac:dyDescent="0.25">
      <c r="A24" s="4"/>
      <c r="B24" s="6"/>
      <c r="C24" s="5"/>
      <c r="D24" s="4"/>
      <c r="E24" s="4"/>
      <c r="F24" s="4"/>
      <c r="G24" s="4"/>
      <c r="H24" s="4"/>
    </row>
    <row r="25" spans="1:15" x14ac:dyDescent="0.25">
      <c r="A25" s="4"/>
      <c r="B25" s="4"/>
      <c r="C25" s="5"/>
      <c r="D25" s="4"/>
      <c r="E25" s="4"/>
      <c r="F25" s="4"/>
      <c r="G25" s="4"/>
      <c r="H25" s="4"/>
    </row>
    <row r="26" spans="1:15" x14ac:dyDescent="0.25">
      <c r="A26" s="3" t="s">
        <v>18</v>
      </c>
      <c r="B26" s="3" t="s">
        <v>19</v>
      </c>
      <c r="C26" s="12" t="s">
        <v>20</v>
      </c>
      <c r="D26" s="3" t="s">
        <v>21</v>
      </c>
      <c r="E26" s="3" t="s">
        <v>22</v>
      </c>
      <c r="F26" s="3" t="s">
        <v>23</v>
      </c>
      <c r="G26" s="3" t="s">
        <v>24</v>
      </c>
      <c r="H26" s="3" t="s">
        <v>25</v>
      </c>
      <c r="I26" s="3" t="s">
        <v>26</v>
      </c>
      <c r="J26" s="3" t="s">
        <v>9</v>
      </c>
      <c r="K26" s="3" t="s">
        <v>27</v>
      </c>
      <c r="L26" s="3" t="s">
        <v>28</v>
      </c>
      <c r="M26" s="3" t="s">
        <v>29</v>
      </c>
      <c r="N26" s="3" t="s">
        <v>33</v>
      </c>
      <c r="O26" s="3" t="s">
        <v>32</v>
      </c>
    </row>
    <row r="27" spans="1:15" x14ac:dyDescent="0.25">
      <c r="A27" s="1">
        <v>1</v>
      </c>
      <c r="B27" s="7">
        <v>4.4999999999999998E-2</v>
      </c>
      <c r="C27" s="15">
        <f>B27*$C$43</f>
        <v>20141.099999999999</v>
      </c>
      <c r="D27" s="15">
        <f>B27*$D$43</f>
        <v>26404.634249999999</v>
      </c>
      <c r="E27" s="15">
        <f>B27*$E$43</f>
        <v>31103.763299999999</v>
      </c>
      <c r="F27" s="15">
        <f>B27*$F$43</f>
        <v>22491</v>
      </c>
      <c r="G27" s="15">
        <f>B27*$G$43</f>
        <v>30186</v>
      </c>
      <c r="H27" s="15">
        <f>B27*$H$43</f>
        <v>35802.892799999994</v>
      </c>
      <c r="I27" s="15">
        <f>B27*$I$43</f>
        <v>22395.542849999998</v>
      </c>
      <c r="J27" s="15">
        <f>B27*$J$43</f>
        <v>23877</v>
      </c>
      <c r="K27" s="15">
        <f>B27*$K$43</f>
        <v>29048.918399999999</v>
      </c>
      <c r="L27" s="15">
        <f>B27*$L$43</f>
        <v>22365</v>
      </c>
      <c r="M27" s="15">
        <f>B27*$M$43</f>
        <v>20250</v>
      </c>
      <c r="N27" s="15">
        <f>B27*$N$43</f>
        <v>21257.9676</v>
      </c>
      <c r="O27" s="15">
        <f>B27*$O$43</f>
        <v>12976.084799999999</v>
      </c>
    </row>
    <row r="28" spans="1:15" x14ac:dyDescent="0.25">
      <c r="A28" s="1">
        <v>2</v>
      </c>
      <c r="B28" s="7">
        <v>4.4999999999999998E-2</v>
      </c>
      <c r="C28" s="15">
        <f>B28*$C$43</f>
        <v>20141.099999999999</v>
      </c>
      <c r="D28" s="15">
        <f t="shared" ref="D28:D29" si="2">B28*$D$43</f>
        <v>26404.634249999999</v>
      </c>
      <c r="E28" s="15">
        <f t="shared" ref="E28:E29" si="3">B28*$E$43</f>
        <v>31103.763299999999</v>
      </c>
      <c r="F28" s="15">
        <f t="shared" ref="F28:F29" si="4">B28*$F$43</f>
        <v>22491</v>
      </c>
      <c r="G28" s="15">
        <f t="shared" ref="G28:G29" si="5">B28*$G$43</f>
        <v>30186</v>
      </c>
      <c r="H28" s="15">
        <f t="shared" ref="H28:H29" si="6">B28*$H$43</f>
        <v>35802.892799999994</v>
      </c>
      <c r="I28" s="15">
        <f t="shared" ref="I28:I29" si="7">B28*$I$43</f>
        <v>22395.542849999998</v>
      </c>
      <c r="J28" s="15">
        <f t="shared" ref="J28:J29" si="8">B28*$J$43</f>
        <v>23877</v>
      </c>
      <c r="K28" s="15">
        <f t="shared" ref="K28:K29" si="9">B28*$K$43</f>
        <v>29048.918399999999</v>
      </c>
      <c r="L28" s="15">
        <f t="shared" ref="L28:L29" si="10">B28*$L$43</f>
        <v>22365</v>
      </c>
      <c r="M28" s="15">
        <f t="shared" ref="M28:M29" si="11">B28*$M$43</f>
        <v>20250</v>
      </c>
      <c r="N28" s="15">
        <f>B28*$N$43</f>
        <v>21257.9676</v>
      </c>
      <c r="O28" s="15">
        <f>B28*$O$43</f>
        <v>12976.084799999999</v>
      </c>
    </row>
    <row r="29" spans="1:15" x14ac:dyDescent="0.25">
      <c r="A29" s="1">
        <v>3</v>
      </c>
      <c r="B29" s="8">
        <v>0.06</v>
      </c>
      <c r="C29" s="15">
        <f>B29*$C$43</f>
        <v>26854.799999999999</v>
      </c>
      <c r="D29" s="15">
        <f t="shared" si="2"/>
        <v>35206.179000000004</v>
      </c>
      <c r="E29" s="15">
        <f t="shared" si="3"/>
        <v>41471.684399999998</v>
      </c>
      <c r="F29" s="15">
        <f t="shared" si="4"/>
        <v>29988</v>
      </c>
      <c r="G29" s="15">
        <f t="shared" si="5"/>
        <v>40248</v>
      </c>
      <c r="H29" s="15">
        <f t="shared" si="6"/>
        <v>47737.190399999999</v>
      </c>
      <c r="I29" s="15">
        <f t="shared" si="7"/>
        <v>29860.723799999996</v>
      </c>
      <c r="J29" s="15">
        <f t="shared" si="8"/>
        <v>31836</v>
      </c>
      <c r="K29" s="15">
        <f t="shared" si="9"/>
        <v>38731.891199999998</v>
      </c>
      <c r="L29" s="15">
        <f t="shared" si="10"/>
        <v>29820</v>
      </c>
      <c r="M29" s="15">
        <f t="shared" si="11"/>
        <v>27000</v>
      </c>
      <c r="N29" s="15">
        <f>B29*$N$43</f>
        <v>28343.9568</v>
      </c>
      <c r="O29" s="15">
        <f>B29*$O$43</f>
        <v>17301.446400000001</v>
      </c>
    </row>
    <row r="30" spans="1:15" x14ac:dyDescent="0.25">
      <c r="A30" s="1">
        <v>4</v>
      </c>
      <c r="B30" s="22">
        <v>0.5</v>
      </c>
      <c r="C30" s="19">
        <f>$B$30*C43</f>
        <v>223790</v>
      </c>
      <c r="D30" s="19">
        <f t="shared" ref="D30:M30" si="12">$B$30*D43</f>
        <v>293384.82500000001</v>
      </c>
      <c r="E30" s="19">
        <f t="shared" si="12"/>
        <v>345597.37</v>
      </c>
      <c r="F30" s="19">
        <f t="shared" si="12"/>
        <v>249900</v>
      </c>
      <c r="G30" s="19">
        <f t="shared" si="12"/>
        <v>335400</v>
      </c>
      <c r="H30" s="19">
        <f t="shared" si="12"/>
        <v>397809.91999999998</v>
      </c>
      <c r="I30" s="19">
        <f t="shared" si="12"/>
        <v>248839.36499999999</v>
      </c>
      <c r="J30" s="19">
        <f t="shared" si="12"/>
        <v>265300</v>
      </c>
      <c r="K30" s="19">
        <f t="shared" si="12"/>
        <v>322765.76</v>
      </c>
      <c r="L30" s="19">
        <f t="shared" si="12"/>
        <v>248500</v>
      </c>
      <c r="M30" s="19">
        <f t="shared" si="12"/>
        <v>225000</v>
      </c>
      <c r="N30" s="19">
        <f>$B$30*N43</f>
        <v>236199.64</v>
      </c>
      <c r="O30" s="19">
        <f>$B$30*O43</f>
        <v>144178.72</v>
      </c>
    </row>
    <row r="31" spans="1:15" x14ac:dyDescent="0.25">
      <c r="A31" s="1">
        <v>5</v>
      </c>
      <c r="B31" s="23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">
        <v>6</v>
      </c>
      <c r="B32" s="23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">
        <v>7</v>
      </c>
      <c r="B33" s="23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">
        <v>8</v>
      </c>
      <c r="B34" s="23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">
        <v>9</v>
      </c>
      <c r="B35" s="2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">
        <v>10</v>
      </c>
      <c r="B36" s="2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">
        <v>11</v>
      </c>
      <c r="B37" s="23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">
        <v>12</v>
      </c>
      <c r="B38" s="2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x14ac:dyDescent="0.25">
      <c r="A39" s="1">
        <v>13</v>
      </c>
      <c r="B39" s="22">
        <v>0.15</v>
      </c>
      <c r="C39" s="19">
        <f>$B$39*C43</f>
        <v>67137</v>
      </c>
      <c r="D39" s="19">
        <f t="shared" ref="D39:M39" si="13">$B$39*D43</f>
        <v>88015.447499999995</v>
      </c>
      <c r="E39" s="19">
        <f t="shared" si="13"/>
        <v>103679.211</v>
      </c>
      <c r="F39" s="19">
        <f t="shared" si="13"/>
        <v>74970</v>
      </c>
      <c r="G39" s="19">
        <f t="shared" si="13"/>
        <v>100620</v>
      </c>
      <c r="H39" s="19">
        <f t="shared" si="13"/>
        <v>119342.976</v>
      </c>
      <c r="I39" s="19">
        <f t="shared" si="13"/>
        <v>74651.809499999988</v>
      </c>
      <c r="J39" s="19">
        <f t="shared" si="13"/>
        <v>79590</v>
      </c>
      <c r="K39" s="19">
        <f t="shared" si="13"/>
        <v>96829.728000000003</v>
      </c>
      <c r="L39" s="19">
        <f t="shared" si="13"/>
        <v>74550</v>
      </c>
      <c r="M39" s="19">
        <f t="shared" si="13"/>
        <v>67500</v>
      </c>
      <c r="N39" s="19">
        <f>$B$39*N43</f>
        <v>70859.892000000007</v>
      </c>
      <c r="O39" s="19">
        <f>$B$39*O43</f>
        <v>43253.616000000002</v>
      </c>
    </row>
    <row r="40" spans="1:15" x14ac:dyDescent="0.25">
      <c r="A40" s="1">
        <v>14</v>
      </c>
      <c r="B40" s="25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x14ac:dyDescent="0.25">
      <c r="A41" s="1">
        <v>15</v>
      </c>
      <c r="B41" s="8">
        <v>0.08</v>
      </c>
      <c r="C41" s="16">
        <f>B41*$C$43</f>
        <v>35806.400000000001</v>
      </c>
      <c r="D41" s="16">
        <f t="shared" ref="D41:D42" si="14">B41*$D$43</f>
        <v>46941.572</v>
      </c>
      <c r="E41" s="16">
        <f t="shared" ref="E41:E42" si="15">B41*$E$43</f>
        <v>55295.5792</v>
      </c>
      <c r="F41" s="16">
        <f t="shared" ref="F41:F42" si="16">B41*$F$43</f>
        <v>39984</v>
      </c>
      <c r="G41" s="16">
        <f t="shared" ref="G41:G42" si="17">B41*$G$43</f>
        <v>53664</v>
      </c>
      <c r="H41" s="16">
        <f t="shared" ref="H41:H42" si="18">B41*$H$43</f>
        <v>63649.587200000002</v>
      </c>
      <c r="I41" s="16">
        <f t="shared" ref="I41:I42" si="19">B41*$I$43</f>
        <v>39814.2984</v>
      </c>
      <c r="J41" s="16">
        <f t="shared" ref="J41:J42" si="20">B41*$J$43</f>
        <v>42448</v>
      </c>
      <c r="K41" s="16">
        <f t="shared" ref="K41:K42" si="21">B41*$K$43</f>
        <v>51642.5216</v>
      </c>
      <c r="L41" s="16">
        <f t="shared" ref="L41:L42" si="22">B41*$L$43</f>
        <v>39760</v>
      </c>
      <c r="M41" s="16">
        <f t="shared" ref="M41:M42" si="23">B41*$M$43</f>
        <v>36000</v>
      </c>
      <c r="N41" s="16">
        <f>B41*$N$43</f>
        <v>37791.9424</v>
      </c>
      <c r="O41" s="16">
        <f>B41*$O$43</f>
        <v>23068.5952</v>
      </c>
    </row>
    <row r="42" spans="1:15" x14ac:dyDescent="0.25">
      <c r="A42" s="1">
        <v>16</v>
      </c>
      <c r="B42" s="8">
        <v>0.12</v>
      </c>
      <c r="C42" s="16">
        <f>B42*$C$43</f>
        <v>53709.599999999999</v>
      </c>
      <c r="D42" s="16">
        <f t="shared" si="14"/>
        <v>70412.358000000007</v>
      </c>
      <c r="E42" s="16">
        <f t="shared" si="15"/>
        <v>82943.368799999997</v>
      </c>
      <c r="F42" s="16">
        <f t="shared" si="16"/>
        <v>59976</v>
      </c>
      <c r="G42" s="16">
        <f t="shared" si="17"/>
        <v>80496</v>
      </c>
      <c r="H42" s="16">
        <f t="shared" si="18"/>
        <v>95474.380799999999</v>
      </c>
      <c r="I42" s="16">
        <f t="shared" si="19"/>
        <v>59721.447599999992</v>
      </c>
      <c r="J42" s="16">
        <f t="shared" si="20"/>
        <v>63672</v>
      </c>
      <c r="K42" s="16">
        <f t="shared" si="21"/>
        <v>77463.782399999996</v>
      </c>
      <c r="L42" s="16">
        <f t="shared" si="22"/>
        <v>59640</v>
      </c>
      <c r="M42" s="16">
        <f t="shared" si="23"/>
        <v>54000</v>
      </c>
      <c r="N42" s="16">
        <f>B42*$N$43</f>
        <v>56687.9136</v>
      </c>
      <c r="O42" s="16">
        <f>B42*$O$43</f>
        <v>34602.892800000001</v>
      </c>
    </row>
    <row r="43" spans="1:15" x14ac:dyDescent="0.25">
      <c r="A43" s="1"/>
      <c r="B43" s="7">
        <f>SUM(B27:B42)</f>
        <v>1</v>
      </c>
      <c r="C43" s="15">
        <f>D9</f>
        <v>447580</v>
      </c>
      <c r="D43" s="15">
        <f>D10</f>
        <v>586769.65</v>
      </c>
      <c r="E43" s="15">
        <f>D11</f>
        <v>691194.74</v>
      </c>
      <c r="F43" s="15">
        <f>D12</f>
        <v>499800</v>
      </c>
      <c r="G43" s="15">
        <f>D13</f>
        <v>670800</v>
      </c>
      <c r="H43" s="15">
        <f>D14</f>
        <v>795619.83999999997</v>
      </c>
      <c r="I43" s="15">
        <f>D21</f>
        <v>497678.73</v>
      </c>
      <c r="J43" s="15">
        <f>D15</f>
        <v>530600</v>
      </c>
      <c r="K43" s="15">
        <f>D16</f>
        <v>645531.52</v>
      </c>
      <c r="L43" s="15">
        <f>D17</f>
        <v>497000</v>
      </c>
      <c r="M43" s="15">
        <f>D18</f>
        <v>450000</v>
      </c>
      <c r="N43" s="15">
        <f>D19</f>
        <v>472399.28</v>
      </c>
      <c r="O43" s="15">
        <f>D20</f>
        <v>288357.44</v>
      </c>
    </row>
    <row r="44" spans="1:15" x14ac:dyDescent="0.25">
      <c r="A44" s="4"/>
      <c r="B44" s="9"/>
      <c r="C44" s="4"/>
      <c r="D44" s="4"/>
      <c r="E44" s="4"/>
      <c r="F44" s="4"/>
    </row>
    <row r="45" spans="1:15" ht="15.75" x14ac:dyDescent="0.25">
      <c r="A45" s="26"/>
      <c r="B45" s="27" t="s">
        <v>35</v>
      </c>
      <c r="C45" s="4"/>
      <c r="D45" s="4"/>
      <c r="E45" s="4"/>
      <c r="F45" s="4"/>
    </row>
    <row r="46" spans="1:15" x14ac:dyDescent="0.25">
      <c r="A46" s="4"/>
      <c r="B46" s="9"/>
      <c r="C46" s="4"/>
      <c r="D46" s="4"/>
      <c r="E46" s="4"/>
      <c r="F46" s="4"/>
    </row>
    <row r="47" spans="1:15" x14ac:dyDescent="0.25">
      <c r="A47" s="4"/>
      <c r="B47" s="4"/>
      <c r="C47" s="4"/>
      <c r="D47" s="4"/>
      <c r="E47" s="4"/>
      <c r="F47" s="4"/>
    </row>
    <row r="48" spans="1:15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</sheetData>
  <mergeCells count="28">
    <mergeCell ref="O30:O38"/>
    <mergeCell ref="N30:N38"/>
    <mergeCell ref="O39:O40"/>
    <mergeCell ref="N39:N40"/>
    <mergeCell ref="F30:F38"/>
    <mergeCell ref="M30:M38"/>
    <mergeCell ref="G39:G40"/>
    <mergeCell ref="H39:H40"/>
    <mergeCell ref="I39:I40"/>
    <mergeCell ref="J39:J40"/>
    <mergeCell ref="K39:K40"/>
    <mergeCell ref="L39:L40"/>
    <mergeCell ref="M39:M40"/>
    <mergeCell ref="G30:G38"/>
    <mergeCell ref="H30:H38"/>
    <mergeCell ref="I30:I38"/>
    <mergeCell ref="B30:B38"/>
    <mergeCell ref="B39:B40"/>
    <mergeCell ref="C30:C38"/>
    <mergeCell ref="D30:D38"/>
    <mergeCell ref="E30:E38"/>
    <mergeCell ref="J30:J38"/>
    <mergeCell ref="K30:K38"/>
    <mergeCell ref="L30:L38"/>
    <mergeCell ref="C39:C40"/>
    <mergeCell ref="D39:D40"/>
    <mergeCell ref="E39:E40"/>
    <mergeCell ref="F39:F40"/>
  </mergeCells>
  <pageMargins left="0.25" right="0.25" top="0.75" bottom="0.75" header="0.3" footer="0.3"/>
  <pageSetup paperSize="9" scale="80" fitToHeight="0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B7" sqref="B7"/>
    </sheetView>
  </sheetViews>
  <sheetFormatPr defaultRowHeight="15" x14ac:dyDescent="0.25"/>
  <cols>
    <col min="1" max="2" width="11.5703125" bestFit="1" customWidth="1"/>
  </cols>
  <sheetData>
    <row r="2" spans="1:11" x14ac:dyDescent="0.25">
      <c r="A2" s="17"/>
    </row>
    <row r="3" spans="1:1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Finep - Financiadora de Estudos e Projetos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Martins Fonseca</dc:creator>
  <cp:lastModifiedBy>Michelly de Souza Ferraz</cp:lastModifiedBy>
  <cp:lastPrinted>2017-01-31T14:56:28Z</cp:lastPrinted>
  <dcterms:created xsi:type="dcterms:W3CDTF">2017-01-30T17:14:06Z</dcterms:created>
  <dcterms:modified xsi:type="dcterms:W3CDTF">2017-02-02T11:02:02Z</dcterms:modified>
</cp:coreProperties>
</file>